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72" windowWidth="12120" windowHeight="9120" firstSheet="1" activeTab="4"/>
  </bookViews>
  <sheets>
    <sheet name="XXXX" sheetId="5" state="veryHidden" r:id="rId1"/>
    <sheet name="Exh. 18.17 Apt Demand" sheetId="9" r:id="rId2"/>
    <sheet name="Exh. 18.18" sheetId="19" r:id="rId3"/>
    <sheet name="Exh 18.19-20 Retail Demand" sheetId="15" r:id="rId4"/>
    <sheet name="Exh. 18.21-22 Office Demand" sheetId="18" r:id="rId5"/>
  </sheets>
  <definedNames>
    <definedName name="_xlnm.Print_Area" localSheetId="3">'Exh 18.19-20 Retail Demand'!$A$1:$E$20</definedName>
    <definedName name="_xlnm.Print_Area" localSheetId="4">'Exh. 18.21-22 Office Demand'!$A$1:$D$16</definedName>
  </definedNames>
  <calcPr calcId="125725"/>
</workbook>
</file>

<file path=xl/calcChain.xml><?xml version="1.0" encoding="utf-8"?>
<calcChain xmlns="http://schemas.openxmlformats.org/spreadsheetml/2006/main">
  <c r="C20" i="15"/>
  <c r="D20" s="1"/>
  <c r="B6"/>
  <c r="B8" s="1"/>
  <c r="B10" s="1"/>
  <c r="B12" s="1"/>
  <c r="C6"/>
  <c r="C8" s="1"/>
  <c r="C10" s="1"/>
  <c r="C12" s="1"/>
  <c r="D6"/>
  <c r="D8" s="1"/>
  <c r="D10" s="1"/>
  <c r="D12" s="1"/>
  <c r="C7" i="9"/>
  <c r="C9"/>
  <c r="D7"/>
  <c r="D9"/>
  <c r="E7"/>
  <c r="E9"/>
  <c r="E10"/>
  <c r="C5" i="19"/>
  <c r="D5"/>
  <c r="C8" i="18"/>
  <c r="D8"/>
  <c r="C14"/>
  <c r="D14"/>
  <c r="C10" i="9"/>
  <c r="C11"/>
  <c r="D10"/>
  <c r="D11"/>
  <c r="E11"/>
  <c r="D13"/>
  <c r="C4" i="19"/>
  <c r="C7" s="1"/>
  <c r="D12" i="9"/>
  <c r="C12"/>
  <c r="C13"/>
  <c r="B4" i="19"/>
  <c r="B7" s="1"/>
  <c r="E12" i="9"/>
  <c r="E13"/>
  <c r="D4" i="19"/>
  <c r="D7" s="1"/>
  <c r="D9" i="18" l="1"/>
  <c r="D10" s="1"/>
  <c r="C9"/>
  <c r="C10" s="1"/>
  <c r="B9"/>
  <c r="B10" s="1"/>
  <c r="D13" i="15"/>
  <c r="D14" s="1"/>
  <c r="D19" s="1"/>
  <c r="D22" s="1"/>
  <c r="B13"/>
  <c r="B14" s="1"/>
  <c r="B19" s="1"/>
  <c r="B22" s="1"/>
  <c r="C14"/>
  <c r="C19" s="1"/>
  <c r="C22" s="1"/>
  <c r="C13"/>
  <c r="D13" i="18" l="1"/>
  <c r="D16" s="1"/>
  <c r="C13"/>
  <c r="C16" s="1"/>
  <c r="B13"/>
  <c r="B16" s="1"/>
</calcChain>
</file>

<file path=xl/sharedStrings.xml><?xml version="1.0" encoding="utf-8"?>
<sst xmlns="http://schemas.openxmlformats.org/spreadsheetml/2006/main" count="64" uniqueCount="51">
  <si>
    <t>Total retail sales potential</t>
  </si>
  <si>
    <t>Total household income in primary trade area</t>
  </si>
  <si>
    <t>Total community shopping center sales</t>
  </si>
  <si>
    <t>Office Space Demand</t>
  </si>
  <si>
    <t>Office Residual Demand</t>
  </si>
  <si>
    <t>Percentage occupying office space</t>
  </si>
  <si>
    <t>Total employed in office space</t>
  </si>
  <si>
    <t>Total  employment—forecast</t>
  </si>
  <si>
    <t>Average household income</t>
  </si>
  <si>
    <t>Multifamily Demand</t>
  </si>
  <si>
    <t>Divided by household size (declining 1% per year)</t>
  </si>
  <si>
    <t>Total housing unit demand</t>
  </si>
  <si>
    <t>Times % forecasted multifamily unit mix</t>
  </si>
  <si>
    <t xml:space="preserve">Less 25% of high- or low-income households </t>
  </si>
  <si>
    <t>Multifamily households in middle income range</t>
  </si>
  <si>
    <t>Plus frictional vacancy @ 5%</t>
  </si>
  <si>
    <t xml:space="preserve">  Multifamily Residual Demand</t>
  </si>
  <si>
    <t>Less current competitive supply of multifamily units</t>
  </si>
  <si>
    <t>Less estimate new construction</t>
  </si>
  <si>
    <t xml:space="preserve">Estimated total occupied multifamily unit demand </t>
  </si>
  <si>
    <t>Current</t>
  </si>
  <si>
    <t>Net (excess) shortage</t>
  </si>
  <si>
    <t>Year 4</t>
  </si>
  <si>
    <t>Year 8</t>
  </si>
  <si>
    <t>Less forecasted new competition</t>
  </si>
  <si>
    <t>Percentage income spent on retail</t>
  </si>
  <si>
    <t>Citywide population</t>
  </si>
  <si>
    <t>Exhibit 18.17</t>
  </si>
  <si>
    <t>Exhibit 18.18</t>
  </si>
  <si>
    <t>Exhibit 18.21</t>
  </si>
  <si>
    <t>Exhibit 18.22</t>
  </si>
  <si>
    <t>Total supportable (adjusted) multifamily unit demand</t>
  </si>
  <si>
    <t>Exhibit 18.19</t>
  </si>
  <si>
    <t>Exhibit 18.20</t>
  </si>
  <si>
    <t>Current Year</t>
  </si>
  <si>
    <t xml:space="preserve">Demand Forecast of Community Retail </t>
  </si>
  <si>
    <t>Mid-Range Forecast of Community Retail Market Analysis</t>
  </si>
  <si>
    <t>Total number of households in three-mile primary trade area</t>
  </si>
  <si>
    <t>Percentage of retail sales by community shopping centers*</t>
  </si>
  <si>
    <t>* Excludes major department stores except discount stores, and excludes auto sales and other exclusive specialty retail space.</t>
  </si>
  <si>
    <t>Sales required per square foot</t>
  </si>
  <si>
    <t>Demand (square feet) for retail space from households in primary trade area</t>
  </si>
  <si>
    <t>Total forecast supportable (adjusted) demand in square feet in primary market area</t>
  </si>
  <si>
    <t>Total forecast supportable (adjusted) demand in square feet in primary market area (approximately three-mile radius)</t>
  </si>
  <si>
    <t>Less existing square feet of competitive space</t>
  </si>
  <si>
    <t>Net (excess) shortage of supportable square feet of retail space</t>
  </si>
  <si>
    <t>Average square feet per employee</t>
  </si>
  <si>
    <t>Estimated total occupied demand (in square feet)</t>
  </si>
  <si>
    <t>Total supportable (adjusted) demand (in square feet)</t>
  </si>
  <si>
    <t>Total citywide supportable (adjusted) office demand in square feet</t>
  </si>
  <si>
    <t>Less current competitive square feet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</si>
</sst>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0_)"/>
  </numFmts>
  <fonts count="9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</font>
    <font>
      <sz val="8"/>
      <name val="Arial"/>
      <family val="2"/>
    </font>
    <font>
      <b/>
      <i/>
      <sz val="16"/>
      <name val="Helv"/>
    </font>
    <font>
      <sz val="10"/>
      <name val="Arial"/>
      <family val="2"/>
    </font>
    <font>
      <b/>
      <sz val="12"/>
      <name val="Arial"/>
      <family val="2"/>
    </font>
    <font>
      <sz val="8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165" fontId="5" fillId="0" borderId="0"/>
    <xf numFmtId="9" fontId="1" fillId="0" borderId="0" applyFont="0" applyFill="0" applyBorder="0" applyAlignment="0" applyProtection="0"/>
    <xf numFmtId="10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2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0" fillId="0" borderId="0" xfId="0" applyAlignment="1">
      <alignment vertical="center" wrapText="1"/>
    </xf>
    <xf numFmtId="0" fontId="0" fillId="0" borderId="4" xfId="0" applyBorder="1"/>
    <xf numFmtId="0" fontId="0" fillId="0" borderId="5" xfId="0" applyBorder="1" applyAlignment="1" applyProtection="1">
      <alignment vertical="center"/>
      <protection locked="0"/>
    </xf>
    <xf numFmtId="3" fontId="6" fillId="0" borderId="1" xfId="0" applyNumberFormat="1" applyFont="1" applyFill="1" applyBorder="1" applyAlignment="1" applyProtection="1">
      <alignment horizontal="center"/>
      <protection locked="0"/>
    </xf>
    <xf numFmtId="3" fontId="6" fillId="0" borderId="6" xfId="0" applyNumberFormat="1" applyFont="1" applyFill="1" applyBorder="1" applyAlignment="1" applyProtection="1">
      <alignment horizontal="center"/>
      <protection locked="0"/>
    </xf>
    <xf numFmtId="3" fontId="6" fillId="0" borderId="1" xfId="1" applyNumberFormat="1" applyFont="1" applyFill="1" applyBorder="1" applyAlignment="1">
      <alignment horizontal="center"/>
    </xf>
    <xf numFmtId="3" fontId="6" fillId="0" borderId="6" xfId="1" applyNumberFormat="1" applyFont="1" applyFill="1" applyBorder="1" applyAlignment="1">
      <alignment horizontal="center"/>
    </xf>
    <xf numFmtId="0" fontId="0" fillId="0" borderId="5" xfId="0" applyBorder="1" applyAlignment="1" applyProtection="1">
      <alignment vertical="center" wrapText="1"/>
      <protection locked="0"/>
    </xf>
    <xf numFmtId="3" fontId="6" fillId="0" borderId="1" xfId="0" applyNumberFormat="1" applyFont="1" applyFill="1" applyBorder="1" applyAlignment="1" applyProtection="1">
      <alignment horizontal="center" vertical="center"/>
      <protection locked="0"/>
    </xf>
    <xf numFmtId="3" fontId="6" fillId="0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vertical="center" wrapText="1"/>
      <protection locked="0"/>
    </xf>
    <xf numFmtId="164" fontId="6" fillId="0" borderId="8" xfId="0" applyNumberFormat="1" applyFont="1" applyFill="1" applyBorder="1" applyAlignment="1">
      <alignment vertical="center"/>
    </xf>
    <xf numFmtId="164" fontId="6" fillId="0" borderId="9" xfId="0" applyNumberFormat="1" applyFont="1" applyFill="1" applyBorder="1" applyAlignment="1">
      <alignment vertical="center"/>
    </xf>
    <xf numFmtId="0" fontId="0" fillId="0" borderId="10" xfId="0" applyBorder="1" applyAlignment="1" applyProtection="1">
      <alignment vertical="center" wrapText="1"/>
      <protection locked="0"/>
    </xf>
    <xf numFmtId="37" fontId="6" fillId="0" borderId="11" xfId="0" applyNumberFormat="1" applyFont="1" applyFill="1" applyBorder="1" applyAlignment="1">
      <alignment horizontal="center" vertical="center"/>
    </xf>
    <xf numFmtId="37" fontId="6" fillId="0" borderId="12" xfId="0" applyNumberFormat="1" applyFont="1" applyFill="1" applyBorder="1" applyAlignment="1">
      <alignment horizontal="center" vertical="center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/>
    <xf numFmtId="9" fontId="6" fillId="0" borderId="1" xfId="6" applyFont="1" applyFill="1" applyBorder="1" applyAlignment="1" applyProtection="1">
      <alignment horizontal="center" vertical="center"/>
      <protection locked="0"/>
    </xf>
    <xf numFmtId="9" fontId="6" fillId="0" borderId="6" xfId="6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3" fontId="1" fillId="0" borderId="1" xfId="1" applyNumberFormat="1" applyBorder="1" applyAlignment="1" applyProtection="1">
      <alignment horizontal="center" vertical="center"/>
      <protection locked="0"/>
    </xf>
    <xf numFmtId="5" fontId="1" fillId="0" borderId="1" xfId="2" applyNumberFormat="1" applyBorder="1" applyAlignment="1" applyProtection="1">
      <alignment horizontal="center" vertical="center"/>
      <protection locked="0"/>
    </xf>
    <xf numFmtId="5" fontId="1" fillId="0" borderId="1" xfId="2" applyNumberFormat="1" applyBorder="1" applyAlignment="1">
      <alignment horizontal="center" vertical="center"/>
    </xf>
    <xf numFmtId="9" fontId="6" fillId="0" borderId="1" xfId="6" applyFont="1" applyBorder="1" applyAlignment="1" applyProtection="1">
      <alignment horizontal="center" vertical="center"/>
      <protection locked="0"/>
    </xf>
    <xf numFmtId="9" fontId="1" fillId="0" borderId="1" xfId="6" applyBorder="1" applyAlignment="1" applyProtection="1">
      <alignment horizontal="center" vertical="center"/>
      <protection locked="0"/>
    </xf>
    <xf numFmtId="5" fontId="6" fillId="0" borderId="1" xfId="2" applyNumberFormat="1" applyFont="1" applyBorder="1" applyAlignment="1">
      <alignment vertical="center"/>
    </xf>
    <xf numFmtId="37" fontId="1" fillId="0" borderId="1" xfId="1" applyNumberFormat="1" applyBorder="1" applyAlignment="1">
      <alignment horizontal="center" vertical="center"/>
    </xf>
    <xf numFmtId="3" fontId="1" fillId="2" borderId="11" xfId="1" applyNumberFormat="1" applyFill="1" applyBorder="1" applyAlignment="1">
      <alignment horizontal="center" vertical="center"/>
    </xf>
    <xf numFmtId="3" fontId="1" fillId="0" borderId="13" xfId="1" applyNumberFormat="1" applyBorder="1" applyAlignment="1" applyProtection="1">
      <alignment horizontal="center" vertical="center"/>
      <protection locked="0"/>
    </xf>
    <xf numFmtId="3" fontId="6" fillId="0" borderId="13" xfId="1" applyNumberFormat="1" applyFont="1" applyBorder="1" applyAlignment="1" applyProtection="1">
      <alignment horizontal="center" vertical="center"/>
      <protection locked="0"/>
    </xf>
    <xf numFmtId="3" fontId="6" fillId="0" borderId="14" xfId="1" applyNumberFormat="1" applyFont="1" applyBorder="1" applyAlignment="1" applyProtection="1">
      <alignment horizontal="center" vertical="center"/>
      <protection locked="0"/>
    </xf>
    <xf numFmtId="3" fontId="0" fillId="2" borderId="15" xfId="0" applyNumberFormat="1" applyFill="1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/>
    </xf>
    <xf numFmtId="37" fontId="0" fillId="0" borderId="0" xfId="0" applyNumberFormat="1"/>
    <xf numFmtId="0" fontId="0" fillId="0" borderId="10" xfId="0" applyBorder="1" applyAlignment="1" applyProtection="1">
      <alignment horizontal="left" vertical="center" wrapText="1"/>
      <protection locked="0"/>
    </xf>
    <xf numFmtId="3" fontId="6" fillId="0" borderId="11" xfId="0" applyNumberFormat="1" applyFont="1" applyFill="1" applyBorder="1" applyAlignment="1">
      <alignment horizontal="center" vertical="center"/>
    </xf>
    <xf numFmtId="3" fontId="6" fillId="0" borderId="12" xfId="0" applyNumberFormat="1" applyFont="1" applyFill="1" applyBorder="1" applyAlignment="1">
      <alignment horizontal="center" vertical="center"/>
    </xf>
    <xf numFmtId="0" fontId="0" fillId="0" borderId="17" xfId="0" applyBorder="1" applyAlignment="1" applyProtection="1">
      <alignment vertical="center" wrapText="1"/>
      <protection locked="0"/>
    </xf>
    <xf numFmtId="164" fontId="6" fillId="0" borderId="18" xfId="0" applyNumberFormat="1" applyFont="1" applyFill="1" applyBorder="1" applyAlignment="1">
      <alignment vertical="center"/>
    </xf>
    <xf numFmtId="164" fontId="6" fillId="0" borderId="19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6" xfId="0" applyNumberFormat="1" applyFont="1" applyFill="1" applyBorder="1" applyAlignment="1">
      <alignment horizontal="center" vertical="center"/>
    </xf>
    <xf numFmtId="39" fontId="6" fillId="0" borderId="1" xfId="6" applyNumberFormat="1" applyFont="1" applyFill="1" applyBorder="1" applyAlignment="1" applyProtection="1">
      <alignment horizontal="center" vertical="center" wrapText="1"/>
      <protection locked="0"/>
    </xf>
    <xf numFmtId="39" fontId="6" fillId="0" borderId="6" xfId="6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3" fontId="6" fillId="0" borderId="12" xfId="0" applyNumberFormat="1" applyFont="1" applyFill="1" applyBorder="1" applyAlignment="1">
      <alignment horizontal="center" vertical="center" wrapText="1"/>
    </xf>
    <xf numFmtId="9" fontId="6" fillId="0" borderId="1" xfId="6" applyFont="1" applyFill="1" applyBorder="1" applyAlignment="1" applyProtection="1">
      <alignment horizontal="center" vertical="center" wrapText="1"/>
      <protection locked="0"/>
    </xf>
    <xf numFmtId="9" fontId="6" fillId="0" borderId="6" xfId="6" applyFont="1" applyFill="1" applyBorder="1" applyAlignment="1" applyProtection="1">
      <alignment horizontal="center" vertical="center" wrapText="1"/>
      <protection locked="0"/>
    </xf>
    <xf numFmtId="9" fontId="0" fillId="0" borderId="0" xfId="6" applyFont="1"/>
    <xf numFmtId="3" fontId="6" fillId="0" borderId="18" xfId="0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19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3" fontId="6" fillId="0" borderId="20" xfId="0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alignment horizontal="left" vertical="center" wrapText="1"/>
      <protection locked="0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vertical="center" wrapText="1"/>
      <protection locked="0"/>
    </xf>
    <xf numFmtId="0" fontId="3" fillId="0" borderId="5" xfId="0" quotePrefix="1" applyFont="1" applyBorder="1" applyAlignment="1" applyProtection="1">
      <alignment horizontal="left" vertical="center" wrapText="1"/>
      <protection locked="0"/>
    </xf>
    <xf numFmtId="0" fontId="3" fillId="2" borderId="10" xfId="0" applyFont="1" applyFill="1" applyBorder="1" applyAlignment="1" applyProtection="1">
      <alignment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7" xfId="0" quotePrefix="1" applyFont="1" applyBorder="1" applyAlignment="1" applyProtection="1">
      <alignment horizontal="left" vertical="center" wrapText="1"/>
      <protection locked="0"/>
    </xf>
    <xf numFmtId="0" fontId="3" fillId="2" borderId="21" xfId="0" quotePrefix="1" applyFont="1" applyFill="1" applyBorder="1" applyAlignment="1" applyProtection="1">
      <alignment horizontal="left" vertical="center" wrapText="1"/>
      <protection locked="0"/>
    </xf>
    <xf numFmtId="0" fontId="3" fillId="0" borderId="20" xfId="0" applyFont="1" applyBorder="1" applyProtection="1">
      <protection locked="0"/>
    </xf>
    <xf numFmtId="0" fontId="3" fillId="0" borderId="0" xfId="0" applyFont="1" applyAlignment="1">
      <alignment horizontal="left"/>
    </xf>
    <xf numFmtId="3" fontId="6" fillId="0" borderId="8" xfId="0" applyNumberFormat="1" applyFont="1" applyFill="1" applyBorder="1" applyAlignment="1" applyProtection="1">
      <alignment horizontal="center" vertical="center"/>
    </xf>
    <xf numFmtId="3" fontId="6" fillId="0" borderId="6" xfId="0" applyNumberFormat="1" applyFont="1" applyFill="1" applyBorder="1" applyAlignment="1" applyProtection="1">
      <alignment horizontal="center" vertical="center"/>
    </xf>
    <xf numFmtId="3" fontId="1" fillId="0" borderId="13" xfId="1" applyNumberFormat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0" fontId="7" fillId="2" borderId="22" xfId="0" applyFont="1" applyFill="1" applyBorder="1" applyAlignment="1" applyProtection="1">
      <alignment horizontal="center"/>
      <protection locked="0"/>
    </xf>
    <xf numFmtId="0" fontId="7" fillId="2" borderId="23" xfId="0" applyFont="1" applyFill="1" applyBorder="1" applyAlignment="1" applyProtection="1">
      <alignment horizontal="center"/>
      <protection locked="0"/>
    </xf>
    <xf numFmtId="0" fontId="7" fillId="2" borderId="24" xfId="0" applyFont="1" applyFill="1" applyBorder="1" applyAlignment="1" applyProtection="1">
      <alignment horizontal="center"/>
      <protection locked="0"/>
    </xf>
    <xf numFmtId="0" fontId="2" fillId="2" borderId="22" xfId="0" applyFont="1" applyFill="1" applyBorder="1" applyAlignment="1" applyProtection="1">
      <alignment horizontal="center" vertical="center"/>
      <protection locked="0"/>
    </xf>
    <xf numFmtId="0" fontId="2" fillId="2" borderId="23" xfId="0" applyFont="1" applyFill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left" wrapText="1"/>
      <protection locked="0"/>
    </xf>
    <xf numFmtId="0" fontId="0" fillId="0" borderId="23" xfId="0" applyBorder="1" applyAlignment="1">
      <alignment horizontal="left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2" borderId="25" xfId="0" applyFont="1" applyFill="1" applyBorder="1" applyAlignment="1" applyProtection="1">
      <alignment horizontal="center"/>
      <protection locked="0"/>
    </xf>
    <xf numFmtId="0" fontId="3" fillId="2" borderId="26" xfId="0" applyFont="1" applyFill="1" applyBorder="1" applyAlignment="1" applyProtection="1">
      <alignment horizontal="center"/>
      <protection locked="0"/>
    </xf>
  </cellXfs>
  <cellStyles count="8">
    <cellStyle name="Comma" xfId="1" builtinId="3"/>
    <cellStyle name="Currency" xfId="2" builtinId="4"/>
    <cellStyle name="Grey" xfId="3"/>
    <cellStyle name="Input [yellow]" xfId="4"/>
    <cellStyle name="Normal" xfId="0" builtinId="0"/>
    <cellStyle name="Normal - Style1" xfId="5"/>
    <cellStyle name="Percent" xfId="6" builtinId="5"/>
    <cellStyle name="Percent [2]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zoomScaleNormal="103" zoomScaleSheetLayoutView="70"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F26"/>
  <sheetViews>
    <sheetView workbookViewId="0">
      <selection activeCell="B14" sqref="B14"/>
    </sheetView>
  </sheetViews>
  <sheetFormatPr defaultRowHeight="13.2"/>
  <cols>
    <col min="1" max="1" width="8.88671875" customWidth="1"/>
    <col min="2" max="2" width="30.109375" customWidth="1"/>
    <col min="3" max="3" width="11.33203125" bestFit="1" customWidth="1"/>
    <col min="4" max="5" width="10.33203125" bestFit="1" customWidth="1"/>
  </cols>
  <sheetData>
    <row r="2" spans="2:6" ht="13.8" thickBot="1">
      <c r="B2" s="61" t="s">
        <v>27</v>
      </c>
    </row>
    <row r="3" spans="2:6" ht="16.2" thickBot="1">
      <c r="B3" s="85" t="s">
        <v>9</v>
      </c>
      <c r="C3" s="86"/>
      <c r="D3" s="86"/>
      <c r="E3" s="87"/>
    </row>
    <row r="4" spans="2:6" ht="17.25" customHeight="1">
      <c r="B4" s="4"/>
      <c r="C4" s="1" t="s">
        <v>20</v>
      </c>
      <c r="D4" s="1" t="s">
        <v>22</v>
      </c>
      <c r="E4" s="2" t="s">
        <v>23</v>
      </c>
    </row>
    <row r="5" spans="2:6" ht="21" customHeight="1">
      <c r="B5" s="5" t="s">
        <v>26</v>
      </c>
      <c r="C5" s="6">
        <v>67500</v>
      </c>
      <c r="D5" s="6">
        <v>85200</v>
      </c>
      <c r="E5" s="7">
        <v>107585</v>
      </c>
    </row>
    <row r="6" spans="2:6" ht="29.25" customHeight="1">
      <c r="B6" s="10" t="s">
        <v>10</v>
      </c>
      <c r="C6" s="46">
        <v>2.58</v>
      </c>
      <c r="D6" s="46">
        <v>2.54</v>
      </c>
      <c r="E6" s="47">
        <v>2.5</v>
      </c>
    </row>
    <row r="7" spans="2:6" ht="21" customHeight="1">
      <c r="B7" s="10" t="s">
        <v>11</v>
      </c>
      <c r="C7" s="48">
        <f>C5/C6</f>
        <v>26162.790697674416</v>
      </c>
      <c r="D7" s="48">
        <f>D5/D6</f>
        <v>33543.307086614172</v>
      </c>
      <c r="E7" s="57">
        <f>E5/E6</f>
        <v>43034</v>
      </c>
    </row>
    <row r="8" spans="2:6" ht="26.1" customHeight="1">
      <c r="B8" s="10" t="s">
        <v>12</v>
      </c>
      <c r="C8" s="53">
        <v>0.35</v>
      </c>
      <c r="D8" s="53">
        <v>0.35</v>
      </c>
      <c r="E8" s="54">
        <v>0.35</v>
      </c>
      <c r="F8" s="55"/>
    </row>
    <row r="9" spans="2:6" ht="30.75" customHeight="1">
      <c r="B9" s="41" t="s">
        <v>19</v>
      </c>
      <c r="C9" s="56">
        <f>C8*C7</f>
        <v>9156.9767441860458</v>
      </c>
      <c r="D9" s="56">
        <f>D8*D7</f>
        <v>11740.15748031496</v>
      </c>
      <c r="E9" s="58">
        <f>E8*E7</f>
        <v>15061.9</v>
      </c>
    </row>
    <row r="10" spans="2:6" ht="30.75" customHeight="1">
      <c r="B10" s="41" t="s">
        <v>13</v>
      </c>
      <c r="C10" s="56">
        <f>C9*0.25</f>
        <v>2289.2441860465115</v>
      </c>
      <c r="D10" s="56">
        <f>D9*0.25</f>
        <v>2935.0393700787399</v>
      </c>
      <c r="E10" s="58">
        <f>E9*0.25</f>
        <v>3765.4749999999999</v>
      </c>
    </row>
    <row r="11" spans="2:6" ht="30.75" customHeight="1">
      <c r="B11" s="41" t="s">
        <v>14</v>
      </c>
      <c r="C11" s="56">
        <f>C9-C10</f>
        <v>6867.7325581395344</v>
      </c>
      <c r="D11" s="56">
        <f>D9-D10</f>
        <v>8805.1181102362207</v>
      </c>
      <c r="E11" s="58">
        <f>E9-E10</f>
        <v>11296.424999999999</v>
      </c>
    </row>
    <row r="12" spans="2:6" ht="30.75" customHeight="1">
      <c r="B12" s="62" t="s">
        <v>15</v>
      </c>
      <c r="C12" s="49">
        <f>(C11/0.95)-C11</f>
        <v>361.45960832313358</v>
      </c>
      <c r="D12" s="49">
        <f>(D11/0.95)-D11</f>
        <v>463.42726895980195</v>
      </c>
      <c r="E12" s="50">
        <f>(E11/0.95)-E11</f>
        <v>594.54868421052743</v>
      </c>
    </row>
    <row r="13" spans="2:6" ht="30.75" customHeight="1" thickBot="1">
      <c r="B13" s="38" t="s">
        <v>31</v>
      </c>
      <c r="C13" s="51">
        <f>C11+C12</f>
        <v>7229.192166462668</v>
      </c>
      <c r="D13" s="51">
        <f>D11+D12</f>
        <v>9268.5453791960226</v>
      </c>
      <c r="E13" s="52">
        <f>E11+E12</f>
        <v>11890.973684210527</v>
      </c>
    </row>
    <row r="14" spans="2:6" ht="20.100000000000001" customHeight="1"/>
    <row r="15" spans="2:6" ht="30.75" customHeight="1"/>
    <row r="16" spans="2:6" ht="30.75" customHeight="1"/>
    <row r="17" spans="2:5" ht="27" customHeight="1"/>
    <row r="18" spans="2:5" ht="21" customHeight="1"/>
    <row r="19" spans="2:5" ht="21" customHeight="1"/>
    <row r="20" spans="2:5">
      <c r="B20" s="19"/>
      <c r="C20" s="20"/>
      <c r="D20" s="20"/>
      <c r="E20" s="20"/>
    </row>
    <row r="21" spans="2:5">
      <c r="B21" s="3"/>
    </row>
    <row r="22" spans="2:5">
      <c r="B22" s="3"/>
    </row>
    <row r="23" spans="2:5">
      <c r="B23" s="3"/>
    </row>
    <row r="24" spans="2:5">
      <c r="B24" s="3"/>
    </row>
    <row r="25" spans="2:5">
      <c r="B25" s="3"/>
    </row>
    <row r="26" spans="2:5">
      <c r="B26" s="3"/>
    </row>
  </sheetData>
  <mergeCells count="1">
    <mergeCell ref="B3:E3"/>
  </mergeCells>
  <phoneticPr fontId="0" type="noConversion"/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A5" sqref="A5"/>
    </sheetView>
  </sheetViews>
  <sheetFormatPr defaultColWidth="11.44140625" defaultRowHeight="13.2"/>
  <cols>
    <col min="1" max="1" width="27.88671875" customWidth="1"/>
    <col min="2" max="2" width="8.88671875" customWidth="1"/>
    <col min="3" max="3" width="9.44140625" customWidth="1"/>
    <col min="4" max="4" width="10.109375" customWidth="1"/>
  </cols>
  <sheetData>
    <row r="1" spans="1:4" ht="13.8" thickBot="1">
      <c r="A1" s="68" t="s">
        <v>28</v>
      </c>
      <c r="B1" s="63"/>
      <c r="C1" s="63"/>
      <c r="D1" s="63"/>
    </row>
    <row r="2" spans="1:4" ht="13.8" thickBot="1">
      <c r="A2" s="88" t="s">
        <v>16</v>
      </c>
      <c r="B2" s="89"/>
      <c r="C2" s="89"/>
      <c r="D2" s="90"/>
    </row>
    <row r="3" spans="1:4">
      <c r="A3" s="70"/>
      <c r="B3" s="67" t="s">
        <v>20</v>
      </c>
      <c r="C3" s="67" t="s">
        <v>22</v>
      </c>
      <c r="D3" s="69" t="s">
        <v>23</v>
      </c>
    </row>
    <row r="4" spans="1:4" ht="27.9" customHeight="1">
      <c r="A4" s="64" t="s">
        <v>31</v>
      </c>
      <c r="B4" s="65">
        <f>'Exh. 18.17 Apt Demand'!C13</f>
        <v>7229.192166462668</v>
      </c>
      <c r="C4" s="65">
        <f>'Exh. 18.17 Apt Demand'!D13</f>
        <v>9268.5453791960226</v>
      </c>
      <c r="D4" s="66">
        <f>'Exh. 18.17 Apt Demand'!E13</f>
        <v>11890.973684210527</v>
      </c>
    </row>
    <row r="5" spans="1:4" ht="33" customHeight="1">
      <c r="A5" s="13" t="s">
        <v>17</v>
      </c>
      <c r="B5" s="59">
        <v>8062</v>
      </c>
      <c r="C5" s="81">
        <f>B5+B6</f>
        <v>8062</v>
      </c>
      <c r="D5" s="82">
        <f>C5+C6</f>
        <v>8062</v>
      </c>
    </row>
    <row r="6" spans="1:4" ht="18" customHeight="1">
      <c r="A6" s="10" t="s">
        <v>18</v>
      </c>
      <c r="B6" s="11">
        <v>0</v>
      </c>
      <c r="C6" s="11">
        <v>0</v>
      </c>
      <c r="D6" s="12">
        <v>0</v>
      </c>
    </row>
    <row r="7" spans="1:4" ht="20.100000000000001" customHeight="1" thickBot="1">
      <c r="A7" s="16" t="s">
        <v>21</v>
      </c>
      <c r="B7" s="17">
        <f>B4-B5-B6</f>
        <v>-832.80783353733204</v>
      </c>
      <c r="C7" s="17">
        <f>C4-C5-C6</f>
        <v>1206.5453791960226</v>
      </c>
      <c r="D7" s="18">
        <f>D4-D5-D6</f>
        <v>3828.9736842105267</v>
      </c>
    </row>
  </sheetData>
  <mergeCells count="1">
    <mergeCell ref="A2:D2"/>
  </mergeCells>
  <phoneticPr fontId="0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showGridLines="0" workbookViewId="0">
      <selection activeCell="A23" sqref="A23"/>
    </sheetView>
  </sheetViews>
  <sheetFormatPr defaultRowHeight="13.2"/>
  <cols>
    <col min="1" max="1" width="42.6640625" customWidth="1"/>
    <col min="2" max="2" width="14.33203125" bestFit="1" customWidth="1"/>
    <col min="3" max="4" width="14.88671875" bestFit="1" customWidth="1"/>
    <col min="5" max="5" width="32" customWidth="1"/>
  </cols>
  <sheetData>
    <row r="1" spans="1:5" ht="13.8" thickBot="1">
      <c r="A1" s="79" t="s">
        <v>32</v>
      </c>
    </row>
    <row r="2" spans="1:5">
      <c r="A2" s="99" t="s">
        <v>35</v>
      </c>
      <c r="B2" s="100"/>
      <c r="C2" s="100"/>
      <c r="D2" s="100"/>
      <c r="E2" s="98"/>
    </row>
    <row r="3" spans="1:5">
      <c r="A3" s="71"/>
      <c r="B3" s="23" t="s">
        <v>34</v>
      </c>
      <c r="C3" s="23" t="s">
        <v>22</v>
      </c>
      <c r="D3" s="23" t="s">
        <v>23</v>
      </c>
    </row>
    <row r="4" spans="1:5" ht="26.4">
      <c r="A4" s="72" t="s">
        <v>37</v>
      </c>
      <c r="B4" s="24">
        <v>12790</v>
      </c>
      <c r="C4" s="24">
        <v>16400</v>
      </c>
      <c r="D4" s="24">
        <v>21000</v>
      </c>
    </row>
    <row r="5" spans="1:5">
      <c r="A5" s="73" t="s">
        <v>8</v>
      </c>
      <c r="B5" s="25">
        <v>70524</v>
      </c>
      <c r="C5" s="25">
        <v>70524</v>
      </c>
      <c r="D5" s="25">
        <v>70524</v>
      </c>
    </row>
    <row r="6" spans="1:5">
      <c r="A6" s="73" t="s">
        <v>1</v>
      </c>
      <c r="B6" s="26">
        <f>B5*B4</f>
        <v>902001960</v>
      </c>
      <c r="C6" s="26">
        <f>C5*C4</f>
        <v>1156593600</v>
      </c>
      <c r="D6" s="26">
        <f>D5*D4</f>
        <v>1481004000</v>
      </c>
    </row>
    <row r="7" spans="1:5">
      <c r="A7" s="72" t="s">
        <v>25</v>
      </c>
      <c r="B7" s="27">
        <v>0.4</v>
      </c>
      <c r="C7" s="27">
        <v>0.4</v>
      </c>
      <c r="D7" s="27">
        <v>0.4</v>
      </c>
    </row>
    <row r="8" spans="1:5">
      <c r="A8" s="74" t="s">
        <v>0</v>
      </c>
      <c r="B8" s="26">
        <f>B6*B7</f>
        <v>360800784</v>
      </c>
      <c r="C8" s="26">
        <f>C6*C7</f>
        <v>462637440</v>
      </c>
      <c r="D8" s="26">
        <f>D6*D7</f>
        <v>592401600</v>
      </c>
    </row>
    <row r="9" spans="1:5" ht="26.4">
      <c r="A9" s="72" t="s">
        <v>38</v>
      </c>
      <c r="B9" s="28">
        <v>0.73</v>
      </c>
      <c r="C9" s="28">
        <v>0.73</v>
      </c>
      <c r="D9" s="28">
        <v>0.73</v>
      </c>
    </row>
    <row r="10" spans="1:5">
      <c r="A10" s="72" t="s">
        <v>2</v>
      </c>
      <c r="B10" s="29">
        <f>B8*B9</f>
        <v>263384572.31999999</v>
      </c>
      <c r="C10" s="29">
        <f>C8*C9</f>
        <v>337725331.19999999</v>
      </c>
      <c r="D10" s="29">
        <f>D8*D9</f>
        <v>432453168</v>
      </c>
    </row>
    <row r="11" spans="1:5">
      <c r="A11" s="73" t="s">
        <v>40</v>
      </c>
      <c r="B11" s="25">
        <v>275</v>
      </c>
      <c r="C11" s="25">
        <v>275</v>
      </c>
      <c r="D11" s="25">
        <v>275</v>
      </c>
    </row>
    <row r="12" spans="1:5" ht="26.4">
      <c r="A12" s="74" t="s">
        <v>41</v>
      </c>
      <c r="B12" s="30">
        <f>B10/B11</f>
        <v>957762.08116363629</v>
      </c>
      <c r="C12" s="30">
        <f>C10/C11</f>
        <v>1228092.1134545454</v>
      </c>
      <c r="D12" s="30">
        <f>D10/D11</f>
        <v>1572556.9745454546</v>
      </c>
    </row>
    <row r="13" spans="1:5">
      <c r="A13" s="73" t="s">
        <v>15</v>
      </c>
      <c r="B13" s="30">
        <f>(B12/0.95)-B12</f>
        <v>50408.530587559799</v>
      </c>
      <c r="C13" s="30">
        <f>(C12/0.95)-C12</f>
        <v>64636.42702392349</v>
      </c>
      <c r="D13" s="30">
        <f>(D12/0.95)-D12</f>
        <v>82766.156555023976</v>
      </c>
    </row>
    <row r="14" spans="1:5" ht="27" thickBot="1">
      <c r="A14" s="75" t="s">
        <v>42</v>
      </c>
      <c r="B14" s="31">
        <f>B12+B13</f>
        <v>1008170.6117511961</v>
      </c>
      <c r="C14" s="31">
        <f>C12+C13</f>
        <v>1292728.5404784689</v>
      </c>
      <c r="D14" s="31">
        <f>D12+D13</f>
        <v>1655323.1311004786</v>
      </c>
    </row>
    <row r="15" spans="1:5">
      <c r="A15" t="s">
        <v>39</v>
      </c>
    </row>
    <row r="17" spans="1:4">
      <c r="A17" s="76" t="s">
        <v>33</v>
      </c>
      <c r="B17" s="76"/>
      <c r="C17" s="76"/>
      <c r="D17" s="76"/>
    </row>
    <row r="18" spans="1:4">
      <c r="A18" s="99" t="s">
        <v>36</v>
      </c>
      <c r="B18" s="100"/>
      <c r="C18" s="100"/>
      <c r="D18" s="100"/>
    </row>
    <row r="19" spans="1:4" ht="39.6">
      <c r="A19" s="76" t="s">
        <v>43</v>
      </c>
      <c r="B19" s="32">
        <f>B14+B18</f>
        <v>1008170.6117511961</v>
      </c>
      <c r="C19" s="83">
        <f>C14+C18</f>
        <v>1292728.5404784689</v>
      </c>
      <c r="D19" s="83">
        <f>D14+D18</f>
        <v>1655323.1311004786</v>
      </c>
    </row>
    <row r="20" spans="1:4">
      <c r="A20" s="76" t="s">
        <v>44</v>
      </c>
      <c r="B20" s="32">
        <v>1368240</v>
      </c>
      <c r="C20" s="83">
        <f>B20+B21</f>
        <v>1368240</v>
      </c>
      <c r="D20" s="83">
        <f>C20+C21</f>
        <v>1368240</v>
      </c>
    </row>
    <row r="21" spans="1:4">
      <c r="A21" s="77" t="s">
        <v>24</v>
      </c>
      <c r="B21" s="33">
        <v>0</v>
      </c>
      <c r="C21" s="33">
        <v>0</v>
      </c>
      <c r="D21" s="34">
        <v>0</v>
      </c>
    </row>
    <row r="22" spans="1:4" ht="27" thickBot="1">
      <c r="A22" s="78" t="s">
        <v>45</v>
      </c>
      <c r="B22" s="35">
        <f>B19-B20-B21</f>
        <v>-360069.38824880391</v>
      </c>
      <c r="C22" s="35">
        <f>C19-C20-C21</f>
        <v>-75511.459521531127</v>
      </c>
      <c r="D22" s="36">
        <f>D19-D20-D21</f>
        <v>287083.13110047858</v>
      </c>
    </row>
    <row r="26" spans="1:4">
      <c r="B26" s="37"/>
    </row>
  </sheetData>
  <mergeCells count="2">
    <mergeCell ref="A2:D2"/>
    <mergeCell ref="A18:D18"/>
  </mergeCells>
  <phoneticPr fontId="0" type="noConversion"/>
  <printOptions horizontalCentered="1" verticalCentered="1"/>
  <pageMargins left="0.5" right="0.25" top="1" bottom="1" header="0.5" footer="0.5"/>
  <pageSetup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7"/>
  <sheetViews>
    <sheetView tabSelected="1" workbookViewId="0">
      <selection activeCell="C14" sqref="C14"/>
    </sheetView>
  </sheetViews>
  <sheetFormatPr defaultRowHeight="13.2"/>
  <cols>
    <col min="1" max="1" width="30.109375" customWidth="1"/>
    <col min="2" max="2" width="11.33203125" bestFit="1" customWidth="1"/>
    <col min="3" max="4" width="10.33203125" bestFit="1" customWidth="1"/>
  </cols>
  <sheetData>
    <row r="1" spans="1:4" ht="13.8" thickBot="1">
      <c r="A1" s="80" t="s">
        <v>29</v>
      </c>
    </row>
    <row r="2" spans="1:4" ht="16.2" thickBot="1">
      <c r="A2" s="91" t="s">
        <v>3</v>
      </c>
      <c r="B2" s="92"/>
      <c r="C2" s="92"/>
      <c r="D2" s="93"/>
    </row>
    <row r="3" spans="1:4" ht="17.25" customHeight="1">
      <c r="A3" s="4"/>
      <c r="B3" s="1" t="s">
        <v>20</v>
      </c>
      <c r="C3" s="1" t="s">
        <v>22</v>
      </c>
      <c r="D3" s="2" t="s">
        <v>23</v>
      </c>
    </row>
    <row r="4" spans="1:4" ht="21" customHeight="1">
      <c r="A4" s="5" t="s">
        <v>7</v>
      </c>
      <c r="B4" s="6">
        <v>30692</v>
      </c>
      <c r="C4" s="6">
        <v>38271</v>
      </c>
      <c r="D4" s="7">
        <v>57470</v>
      </c>
    </row>
    <row r="5" spans="1:4" ht="21" customHeight="1">
      <c r="A5" s="5" t="s">
        <v>5</v>
      </c>
      <c r="B5" s="21">
        <v>0.372</v>
      </c>
      <c r="C5" s="21">
        <v>0.38200000000000001</v>
      </c>
      <c r="D5" s="22">
        <v>0.40400000000000003</v>
      </c>
    </row>
    <row r="6" spans="1:4" ht="21" customHeight="1">
      <c r="A6" s="5" t="s">
        <v>6</v>
      </c>
      <c r="B6" s="8">
        <v>11356</v>
      </c>
      <c r="C6" s="8">
        <v>14543</v>
      </c>
      <c r="D6" s="9">
        <v>22988</v>
      </c>
    </row>
    <row r="7" spans="1:4" ht="21" customHeight="1">
      <c r="A7" s="5" t="s">
        <v>46</v>
      </c>
      <c r="B7" s="11">
        <v>200</v>
      </c>
      <c r="C7" s="11">
        <v>180</v>
      </c>
      <c r="D7" s="12">
        <v>180</v>
      </c>
    </row>
    <row r="8" spans="1:4" ht="30.75" customHeight="1">
      <c r="A8" s="41" t="s">
        <v>47</v>
      </c>
      <c r="B8" s="42">
        <v>2271208</v>
      </c>
      <c r="C8" s="42">
        <f>C7*C6</f>
        <v>2617740</v>
      </c>
      <c r="D8" s="43">
        <f>D7*D6</f>
        <v>4137840</v>
      </c>
    </row>
    <row r="9" spans="1:4" ht="30.75" customHeight="1">
      <c r="A9" s="62" t="s">
        <v>15</v>
      </c>
      <c r="B9" s="44">
        <f>(B8/0.95)-B8</f>
        <v>119537.26315789483</v>
      </c>
      <c r="C9" s="44">
        <f>(C8/0.95)-C8</f>
        <v>137775.7894736845</v>
      </c>
      <c r="D9" s="45">
        <f>(D8/0.95)-D8</f>
        <v>217781.05263157934</v>
      </c>
    </row>
    <row r="10" spans="1:4" ht="30.75" customHeight="1" thickBot="1">
      <c r="A10" s="38" t="s">
        <v>48</v>
      </c>
      <c r="B10" s="39">
        <f>B8+B9</f>
        <v>2390745.2631578948</v>
      </c>
      <c r="C10" s="39">
        <f>C8+C9</f>
        <v>2755515.7894736845</v>
      </c>
      <c r="D10" s="40">
        <f>D8+D9</f>
        <v>4355621.0526315793</v>
      </c>
    </row>
    <row r="11" spans="1:4" ht="30.75" customHeight="1" thickBot="1">
      <c r="A11" s="94" t="s">
        <v>30</v>
      </c>
      <c r="B11" s="95"/>
      <c r="C11" s="95"/>
      <c r="D11" s="95"/>
    </row>
    <row r="12" spans="1:4" ht="30.75" customHeight="1" thickBot="1">
      <c r="A12" s="88" t="s">
        <v>4</v>
      </c>
      <c r="B12" s="96"/>
      <c r="C12" s="96"/>
      <c r="D12" s="97"/>
    </row>
    <row r="13" spans="1:4" ht="30.75" customHeight="1">
      <c r="A13" s="13" t="s">
        <v>49</v>
      </c>
      <c r="B13" s="14">
        <f>B8+B9</f>
        <v>2390745.2631578948</v>
      </c>
      <c r="C13" s="14">
        <f>C8+C9</f>
        <v>2755515.7894736845</v>
      </c>
      <c r="D13" s="15">
        <f>D8+D9</f>
        <v>4355621.0526315793</v>
      </c>
    </row>
    <row r="14" spans="1:4" ht="21" customHeight="1">
      <c r="A14" s="10" t="s">
        <v>50</v>
      </c>
      <c r="B14" s="60">
        <v>4100000</v>
      </c>
      <c r="C14" s="84">
        <f>B14+B15</f>
        <v>4100000</v>
      </c>
      <c r="D14" s="82">
        <f>C14+C15</f>
        <v>4100000</v>
      </c>
    </row>
    <row r="15" spans="1:4" ht="21" customHeight="1">
      <c r="A15" s="10" t="s">
        <v>18</v>
      </c>
      <c r="B15" s="11">
        <v>0</v>
      </c>
      <c r="C15" s="11">
        <v>0</v>
      </c>
      <c r="D15" s="12">
        <v>0</v>
      </c>
    </row>
    <row r="16" spans="1:4" ht="21" customHeight="1" thickBot="1">
      <c r="A16" s="16" t="s">
        <v>21</v>
      </c>
      <c r="B16" s="17">
        <f>B13-B14-B15</f>
        <v>-1709254.7368421052</v>
      </c>
      <c r="C16" s="17">
        <f>C13-C14-C15</f>
        <v>-1344484.2105263155</v>
      </c>
      <c r="D16" s="18">
        <f>D13-D14-D15</f>
        <v>255621.05263157934</v>
      </c>
    </row>
    <row r="17" spans="1:4">
      <c r="A17" s="19"/>
      <c r="B17" s="20"/>
      <c r="C17" s="20"/>
      <c r="D17" s="20"/>
    </row>
  </sheetData>
  <mergeCells count="3">
    <mergeCell ref="A2:D2"/>
    <mergeCell ref="A11:D11"/>
    <mergeCell ref="A12:D12"/>
  </mergeCells>
  <phoneticPr fontId="0" type="noConversion"/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Exh. 18.17 Apt Demand</vt:lpstr>
      <vt:lpstr>Exh. 18.18</vt:lpstr>
      <vt:lpstr>Exh 18.19-20 Retail Demand</vt:lpstr>
      <vt:lpstr>Exh. 18.21-22 Office Demand</vt:lpstr>
      <vt:lpstr>'Exh 18.19-20 Retail Demand'!Print_Area</vt:lpstr>
      <vt:lpstr>'Exh. 18.21-22 Office Demand'!Print_Area</vt:lpstr>
    </vt:vector>
  </TitlesOfParts>
  <Company>Fannning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Fanning</dc:creator>
  <cp:lastModifiedBy>Michael McKinley</cp:lastModifiedBy>
  <cp:lastPrinted>2005-10-18T14:19:36Z</cp:lastPrinted>
  <dcterms:created xsi:type="dcterms:W3CDTF">1999-08-28T18:30:52Z</dcterms:created>
  <dcterms:modified xsi:type="dcterms:W3CDTF">2014-07-01T17:02:43Z</dcterms:modified>
</cp:coreProperties>
</file>