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2" windowWidth="12120" windowHeight="9120" activeTab="3"/>
  </bookViews>
  <sheets>
    <sheet name="Exh. 15.20 Demand Seg Method" sheetId="4" r:id="rId1"/>
    <sheet name="Exh. 15.22 Demand by Ratio " sheetId="5" r:id="rId2"/>
    <sheet name="Exh. 15.29 Residual  by Ratio " sheetId="2" r:id="rId3"/>
    <sheet name="Exh. 15.34 Submarket Demand " sheetId="3" r:id="rId4"/>
  </sheets>
  <definedNames>
    <definedName name="_xlnm.Print_Area" localSheetId="0">'Exh. 15.20 Demand Seg Method'!$A$1:$J$17</definedName>
    <definedName name="_xlnm.Print_Area" localSheetId="1">'Exh. 15.22 Demand by Ratio '!$A$1:$J$9</definedName>
    <definedName name="_xlnm.Print_Area" localSheetId="2">'Exh. 15.29 Residual  by Ratio '!$A$1:$J$17</definedName>
    <definedName name="_xlnm.Print_Area" localSheetId="3">'Exh. 15.34 Submarket Demand '!$B$1:$J$11</definedName>
  </definedNames>
  <calcPr calcId="125725"/>
</workbook>
</file>

<file path=xl/calcChain.xml><?xml version="1.0" encoding="utf-8"?>
<calcChain xmlns="http://schemas.openxmlformats.org/spreadsheetml/2006/main">
  <c r="I11" i="3"/>
  <c r="I10"/>
  <c r="I9"/>
  <c r="D9"/>
  <c r="C9"/>
  <c r="E7"/>
  <c r="D7"/>
  <c r="I6"/>
  <c r="D17" i="2"/>
  <c r="E17"/>
  <c r="F17"/>
  <c r="G17"/>
  <c r="H17"/>
  <c r="I17"/>
  <c r="C17"/>
  <c r="D16"/>
  <c r="E16"/>
  <c r="F16"/>
  <c r="G16"/>
  <c r="H16"/>
  <c r="I16"/>
  <c r="C16"/>
  <c r="C14"/>
  <c r="D9"/>
  <c r="E9"/>
  <c r="F9"/>
  <c r="G9"/>
  <c r="H9"/>
  <c r="I9"/>
  <c r="C9"/>
  <c r="D8"/>
  <c r="E8"/>
  <c r="F8"/>
  <c r="G8"/>
  <c r="H8"/>
  <c r="I8"/>
  <c r="C8"/>
  <c r="H4"/>
  <c r="H7" s="1"/>
  <c r="D7"/>
  <c r="D9" i="5"/>
  <c r="E9"/>
  <c r="F9"/>
  <c r="G9"/>
  <c r="H9"/>
  <c r="I9"/>
  <c r="D8"/>
  <c r="E8"/>
  <c r="F8"/>
  <c r="G8"/>
  <c r="H8"/>
  <c r="I8"/>
  <c r="E7"/>
  <c r="F7"/>
  <c r="G7"/>
  <c r="H7"/>
  <c r="I7"/>
  <c r="D7"/>
  <c r="C9"/>
  <c r="C8"/>
  <c r="H4"/>
  <c r="I12" i="4"/>
  <c r="I10"/>
  <c r="I11"/>
  <c r="C12"/>
  <c r="C10"/>
  <c r="C11"/>
  <c r="I8"/>
  <c r="D5"/>
  <c r="E5"/>
  <c r="F5" s="1"/>
  <c r="C8"/>
  <c r="D8"/>
  <c r="D10" s="1"/>
  <c r="D4" i="5"/>
  <c r="E4"/>
  <c r="D4" i="2"/>
  <c r="E4" s="1"/>
  <c r="D6" i="3"/>
  <c r="E6"/>
  <c r="F6"/>
  <c r="G6"/>
  <c r="H6"/>
  <c r="F7"/>
  <c r="C11"/>
  <c r="F4" i="5"/>
  <c r="G4" s="1"/>
  <c r="D10" i="3" l="1"/>
  <c r="D11"/>
  <c r="F9"/>
  <c r="F11" s="1"/>
  <c r="G7"/>
  <c r="E9"/>
  <c r="C10"/>
  <c r="E7" i="2"/>
  <c r="F4"/>
  <c r="F7" s="1"/>
  <c r="D11" i="4"/>
  <c r="D12" s="1"/>
  <c r="G5"/>
  <c r="F8"/>
  <c r="F10" s="1"/>
  <c r="E8"/>
  <c r="E10" s="1"/>
  <c r="F10" i="3" l="1"/>
  <c r="E10"/>
  <c r="E11"/>
  <c r="H7"/>
  <c r="H9" s="1"/>
  <c r="G9"/>
  <c r="G4" i="2"/>
  <c r="G7" s="1"/>
  <c r="H5" i="4"/>
  <c r="H8" s="1"/>
  <c r="H10" s="1"/>
  <c r="G8"/>
  <c r="G10" s="1"/>
  <c r="F11"/>
  <c r="F12" s="1"/>
  <c r="E12"/>
  <c r="E11"/>
  <c r="H11" i="3" l="1"/>
  <c r="H10"/>
  <c r="G11"/>
  <c r="G10"/>
  <c r="G11" i="4"/>
  <c r="G12"/>
  <c r="H11"/>
  <c r="H12" s="1"/>
  <c r="I7" i="2" l="1"/>
</calcChain>
</file>

<file path=xl/sharedStrings.xml><?xml version="1.0" encoding="utf-8"?>
<sst xmlns="http://schemas.openxmlformats.org/spreadsheetml/2006/main" count="107" uniqueCount="77">
  <si>
    <t>Warehouse space more concentrated in future; thus, increase over next five years similar to increase over last five years.</t>
  </si>
  <si>
    <t>Line</t>
  </si>
  <si>
    <t>Percentage employment in warehousing and wholesale trade</t>
  </si>
  <si>
    <t>Year 4</t>
  </si>
  <si>
    <t>Item</t>
  </si>
  <si>
    <t>Year 1</t>
  </si>
  <si>
    <t>Year 2</t>
  </si>
  <si>
    <t>Year 3</t>
  </si>
  <si>
    <t>Year4</t>
  </si>
  <si>
    <t>Year 5</t>
  </si>
  <si>
    <t>Source: Commercial data service, local regional planning agency, state comptroller's office, and appraiser's analysis</t>
  </si>
  <si>
    <t xml:space="preserve">Planned new space </t>
  </si>
  <si>
    <t>Competition Analysis</t>
  </si>
  <si>
    <t>Residual Demand Analysis</t>
  </si>
  <si>
    <t>Forecast  yearly increase of new employment (all categories) in Far North Metro area</t>
  </si>
  <si>
    <t>Estimated warehouse and wholesale employment</t>
  </si>
  <si>
    <t>Source: State employment commission, Bureau of Labor Statistics, and commercial data vendor</t>
  </si>
  <si>
    <t>Comments/Source</t>
  </si>
  <si>
    <t>Forecast New Demand</t>
  </si>
  <si>
    <t>Current Year End</t>
  </si>
  <si>
    <t>Source: Commercial data service, local regional planning agency, state comptroller's office and appraiser's analysis</t>
  </si>
  <si>
    <t>Exhibit 15.20</t>
  </si>
  <si>
    <t>Exhibit 15.22</t>
  </si>
  <si>
    <t>Exhibit 15.29</t>
  </si>
  <si>
    <t>Exhibit 15.34</t>
  </si>
  <si>
    <t>Warehouse/Distribution Space Mid-Range Demand Forecast by Employment Segmentation Method--Far North Metro Broad Market Area</t>
  </si>
  <si>
    <t>Year 10</t>
  </si>
  <si>
    <t>Line 1 x Line 3</t>
  </si>
  <si>
    <t>Line 4 x Line 5 (demand for occupied space, which may or may not equal actual occupied space)</t>
  </si>
  <si>
    <t>Total employment in broad two-county Far North market area</t>
  </si>
  <si>
    <t>Forecast  yearly increase of new employment (all categories) in broad two-county Far North market area</t>
  </si>
  <si>
    <t>Average square feet per employee</t>
  </si>
  <si>
    <t>Warehouse space more concentrated in future. Thus, increase over next five years toward metro 7.9% employment in these sectors. However, subject Far North market area not expected to reach as high concentration as the metro area.</t>
  </si>
  <si>
    <t>Source: Appraiser's estimate from referenced data sources and judgment of market market builders have R&amp;D potential for part due to the amount of office space typical in the market</t>
  </si>
  <si>
    <t>Total occupied demand for warehouse and distribution space</t>
  </si>
  <si>
    <t>Plus demand for normal vacancy @ 5%</t>
  </si>
  <si>
    <t>Total supportable (adjusted) demand (in square feet) in the Far North submarket</t>
  </si>
  <si>
    <t>Mid-Range Demand Forecast by Employment Ratio Method for Warehouse/Distribution Space in the Broad Far North Market Area</t>
  </si>
  <si>
    <t>Total employment in Far North market area</t>
  </si>
  <si>
    <t xml:space="preserve">Forecast  yearly increase of new employment (all categories) in Far North market area </t>
  </si>
  <si>
    <t xml:space="preserve">Ratio of occupied warehouse/distribution square feet per total jobs in metro area </t>
  </si>
  <si>
    <t>Total demand for warehouse/distribution space in Far North Metro market area (square feet)</t>
  </si>
  <si>
    <t>Plus demand for frictional vacancy @ 5%</t>
  </si>
  <si>
    <t>Total supportable (adjusted) demand (square feet)</t>
  </si>
  <si>
    <t>Calculation: Line 1 X  3 (demand for occupied space)</t>
  </si>
  <si>
    <t>Vacancy needed for efficient market operations given the demand at the specified point in time</t>
  </si>
  <si>
    <t>Preliminary* Residual Demand Analysis of Warehouse and Distribution Space: Mid-Range Demand Forecast Using the Employment Ratio Method of the Broad Far North Metro Market Area</t>
  </si>
  <si>
    <t>Plus demand for frictional vacancy @ 5% of total supportable demand</t>
  </si>
  <si>
    <t>Total demand for space in the Far North market area (square feet)</t>
  </si>
  <si>
    <t xml:space="preserve">Ratio of occupied warehouse and distribution square feet per total jobs in metro area </t>
  </si>
  <si>
    <t>Line 4 + Line 5</t>
  </si>
  <si>
    <t>Actual current year: Line 4/Line 1</t>
  </si>
  <si>
    <t>Assumed none to assess market residual demand timing for new construction</t>
  </si>
  <si>
    <t>Total competitive supply</t>
  </si>
  <si>
    <t>Total office-warehouse/distribution space (square feet)</t>
  </si>
  <si>
    <t>Current building under construction in Far North  submarket</t>
  </si>
  <si>
    <t>Market residual demand in Far North broad market area occupancy rate</t>
  </si>
  <si>
    <t>Estimated average market occupancy rate</t>
  </si>
  <si>
    <t>Total Supportable Demand (Line 6) – Total Competitive Supply (Line 10)</t>
  </si>
  <si>
    <t>Occupied Demand (Line 4) ÷ Total Supply (Line 10)</t>
  </si>
  <si>
    <t>Market Penetration of the Denia Landing Warehouse and Distribution Submarket</t>
  </si>
  <si>
    <t>Current Year</t>
  </si>
  <si>
    <t>Far North total demand (square feet)</t>
  </si>
  <si>
    <t>Denia Landing submarket capture rate</t>
  </si>
  <si>
    <t>Denia Landing total occupied demand (square feet)</t>
  </si>
  <si>
    <t>Current warehouse and distribution space in Denia Landing submarket</t>
  </si>
  <si>
    <t>* New construction based on applying the 38% new construction forecast of the Far North market area. The 38% is from the location rating of Denia Landing submarket.</t>
  </si>
  <si>
    <t>Line 3/Line 6</t>
  </si>
  <si>
    <t>Line 3 - Line 6</t>
  </si>
  <si>
    <t>Based on location rating of 38%*</t>
  </si>
  <si>
    <t>Line 1 x Line 2</t>
  </si>
  <si>
    <t>Declining towards location rating</t>
  </si>
  <si>
    <t>Average of two fundamental methods (demand for occupied space</t>
  </si>
  <si>
    <t>Indicated % occupied demand for Denia Landing submarket</t>
  </si>
  <si>
    <t>Residual demand for warehouse and distribution space</t>
  </si>
  <si>
    <t>Total warehouse and distribution space in Denia Landing submarket</t>
  </si>
  <si>
    <t>Expected opening of space under construction/forecast*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</si>
</sst>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0.0"/>
  </numFmts>
  <fonts count="1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44"/>
      <name val="Arial"/>
      <family val="2"/>
    </font>
    <font>
      <u val="singleAccounting"/>
      <sz val="10"/>
      <name val="Arial"/>
      <family val="2"/>
    </font>
    <font>
      <sz val="9"/>
      <name val="Arial"/>
      <family val="2"/>
    </font>
    <font>
      <sz val="9"/>
      <name val="Courier"/>
      <family val="3"/>
    </font>
    <font>
      <u val="singleAccounting"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3" fillId="0" borderId="1" xfId="0" applyFont="1" applyBorder="1" applyAlignment="1" applyProtection="1">
      <alignment horizontal="center"/>
      <protection locked="0"/>
    </xf>
    <xf numFmtId="0" fontId="0" fillId="0" borderId="2" xfId="0" applyBorder="1"/>
    <xf numFmtId="0" fontId="3" fillId="0" borderId="2" xfId="0" applyFont="1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6" xfId="0" applyFont="1" applyBorder="1" applyAlignment="1" applyProtection="1">
      <alignment horizontal="center"/>
      <protection locked="0"/>
    </xf>
    <xf numFmtId="0" fontId="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 applyProtection="1">
      <alignment vertical="center" wrapText="1"/>
      <protection locked="0"/>
    </xf>
    <xf numFmtId="0" fontId="2" fillId="2" borderId="8" xfId="0" applyFont="1" applyFill="1" applyBorder="1" applyAlignment="1" applyProtection="1">
      <alignment horizontal="center" vertical="top" wrapText="1"/>
      <protection locked="0"/>
    </xf>
    <xf numFmtId="0" fontId="3" fillId="2" borderId="8" xfId="0" applyFont="1" applyFill="1" applyBorder="1" applyAlignment="1" applyProtection="1">
      <alignment horizontal="center" wrapText="1"/>
      <protection locked="0"/>
    </xf>
    <xf numFmtId="0" fontId="3" fillId="2" borderId="8" xfId="0" applyFont="1" applyFill="1" applyBorder="1" applyAlignment="1" applyProtection="1">
      <alignment horizontal="center"/>
      <protection locked="0"/>
    </xf>
    <xf numFmtId="0" fontId="4" fillId="2" borderId="9" xfId="0" applyFont="1" applyFill="1" applyBorder="1" applyAlignment="1">
      <alignment vertical="center" wrapText="1"/>
    </xf>
    <xf numFmtId="0" fontId="2" fillId="0" borderId="8" xfId="0" applyFont="1" applyFill="1" applyBorder="1" applyAlignment="1" applyProtection="1">
      <alignment vertical="top" wrapText="1"/>
      <protection locked="0"/>
    </xf>
    <xf numFmtId="3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vertical="top" wrapText="1"/>
      <protection locked="0"/>
    </xf>
    <xf numFmtId="3" fontId="5" fillId="0" borderId="8" xfId="0" applyNumberFormat="1" applyFont="1" applyBorder="1" applyAlignment="1" applyProtection="1">
      <alignment horizontal="center" vertical="center" wrapText="1"/>
      <protection locked="0"/>
    </xf>
    <xf numFmtId="3" fontId="5" fillId="3" borderId="8" xfId="1" applyNumberFormat="1" applyFont="1" applyFill="1" applyBorder="1" applyAlignment="1" applyProtection="1">
      <alignment horizontal="center" vertical="center"/>
      <protection locked="0"/>
    </xf>
    <xf numFmtId="3" fontId="5" fillId="3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vertical="center" wrapText="1"/>
      <protection locked="0"/>
    </xf>
    <xf numFmtId="165" fontId="5" fillId="0" borderId="8" xfId="2" applyNumberFormat="1" applyFont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3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vertical="center" wrapText="1"/>
      <protection locked="0"/>
    </xf>
    <xf numFmtId="3" fontId="1" fillId="0" borderId="8" xfId="1" applyNumberFormat="1" applyFont="1" applyBorder="1" applyAlignment="1" applyProtection="1">
      <alignment horizontal="center" vertical="center"/>
      <protection locked="0"/>
    </xf>
    <xf numFmtId="3" fontId="5" fillId="0" borderId="8" xfId="1" applyNumberFormat="1" applyFont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vertical="center" wrapText="1"/>
      <protection locked="0"/>
    </xf>
    <xf numFmtId="3" fontId="5" fillId="2" borderId="11" xfId="1" applyNumberFormat="1" applyFont="1" applyFill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2" fillId="0" borderId="14" xfId="0" applyFont="1" applyFill="1" applyBorder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3" fontId="5" fillId="0" borderId="0" xfId="0" applyNumberFormat="1" applyFont="1" applyAlignment="1">
      <alignment horizontal="center" vertical="center"/>
    </xf>
    <xf numFmtId="0" fontId="3" fillId="0" borderId="0" xfId="0" applyFont="1" applyBorder="1"/>
    <xf numFmtId="3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right"/>
    </xf>
    <xf numFmtId="164" fontId="1" fillId="0" borderId="0" xfId="1" applyNumberFormat="1" applyBorder="1"/>
    <xf numFmtId="164" fontId="8" fillId="0" borderId="0" xfId="1" applyNumberFormat="1" applyFont="1" applyBorder="1"/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166" fontId="5" fillId="0" borderId="8" xfId="0" applyNumberFormat="1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vertical="top" wrapText="1"/>
      <protection locked="0"/>
    </xf>
    <xf numFmtId="3" fontId="5" fillId="0" borderId="14" xfId="0" applyNumberFormat="1" applyFont="1" applyBorder="1" applyAlignment="1" applyProtection="1">
      <alignment horizontal="center" vertical="center" wrapText="1"/>
      <protection locked="0"/>
    </xf>
    <xf numFmtId="3" fontId="1" fillId="0" borderId="14" xfId="1" applyNumberFormat="1" applyBorder="1" applyAlignment="1">
      <alignment horizontal="center" vertical="center"/>
    </xf>
    <xf numFmtId="0" fontId="6" fillId="0" borderId="15" xfId="0" applyFont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3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18" xfId="1" applyNumberFormat="1" applyFill="1" applyBorder="1" applyAlignment="1">
      <alignment horizontal="center" vertical="center"/>
    </xf>
    <xf numFmtId="0" fontId="6" fillId="2" borderId="19" xfId="0" applyFont="1" applyFill="1" applyBorder="1" applyAlignment="1" applyProtection="1">
      <alignment vertical="center" wrapText="1"/>
      <protection locked="0"/>
    </xf>
    <xf numFmtId="0" fontId="9" fillId="0" borderId="0" xfId="0" applyFont="1"/>
    <xf numFmtId="164" fontId="11" fillId="0" borderId="0" xfId="1" applyNumberFormat="1" applyFont="1" applyBorder="1"/>
    <xf numFmtId="0" fontId="9" fillId="0" borderId="0" xfId="0" applyFont="1" applyBorder="1"/>
    <xf numFmtId="3" fontId="9" fillId="0" borderId="0" xfId="0" applyNumberFormat="1" applyFont="1" applyBorder="1" applyAlignment="1">
      <alignment horizontal="right"/>
    </xf>
    <xf numFmtId="164" fontId="9" fillId="0" borderId="0" xfId="0" applyNumberFormat="1" applyFont="1" applyBorder="1"/>
    <xf numFmtId="9" fontId="9" fillId="0" borderId="0" xfId="0" applyNumberFormat="1" applyFont="1"/>
    <xf numFmtId="3" fontId="12" fillId="0" borderId="0" xfId="0" applyNumberFormat="1" applyFont="1" applyBorder="1"/>
    <xf numFmtId="3" fontId="9" fillId="0" borderId="0" xfId="0" applyNumberFormat="1" applyFont="1"/>
    <xf numFmtId="3" fontId="0" fillId="0" borderId="0" xfId="0" applyNumberFormat="1"/>
    <xf numFmtId="39" fontId="1" fillId="0" borderId="8" xfId="1" applyNumberFormat="1" applyBorder="1" applyAlignment="1" applyProtection="1">
      <alignment horizontal="center" vertical="center"/>
      <protection locked="0"/>
    </xf>
    <xf numFmtId="3" fontId="3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3" fontId="10" fillId="0" borderId="0" xfId="0" applyNumberFormat="1" applyFont="1" applyProtection="1">
      <protection locked="0"/>
    </xf>
    <xf numFmtId="0" fontId="9" fillId="0" borderId="0" xfId="0" applyFont="1" applyBorder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9" fillId="0" borderId="0" xfId="0" applyFont="1" applyBorder="1" applyAlignment="1" applyProtection="1">
      <alignment horizontal="right"/>
      <protection locked="0"/>
    </xf>
    <xf numFmtId="0" fontId="12" fillId="0" borderId="0" xfId="0" applyFont="1" applyBorder="1" applyProtection="1">
      <protection locked="0"/>
    </xf>
    <xf numFmtId="0" fontId="3" fillId="0" borderId="0" xfId="0" applyFont="1"/>
    <xf numFmtId="0" fontId="0" fillId="0" borderId="9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3" fillId="0" borderId="0" xfId="0" applyFont="1" applyFill="1" applyProtection="1">
      <protection locked="0"/>
    </xf>
    <xf numFmtId="3" fontId="6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3" fontId="0" fillId="0" borderId="8" xfId="0" applyNumberFormat="1" applyBorder="1" applyAlignment="1">
      <alignment horizontal="right" vertical="center"/>
    </xf>
    <xf numFmtId="0" fontId="2" fillId="2" borderId="18" xfId="0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3" fontId="5" fillId="0" borderId="8" xfId="0" applyNumberFormat="1" applyFont="1" applyFill="1" applyBorder="1" applyAlignment="1" applyProtection="1">
      <alignment horizontal="center" vertical="center" wrapText="1"/>
    </xf>
    <xf numFmtId="3" fontId="5" fillId="0" borderId="8" xfId="0" applyNumberFormat="1" applyFont="1" applyBorder="1" applyAlignment="1" applyProtection="1">
      <alignment horizontal="center" vertical="center" wrapText="1"/>
    </xf>
    <xf numFmtId="3" fontId="1" fillId="0" borderId="8" xfId="1" applyNumberFormat="1" applyBorder="1" applyAlignment="1" applyProtection="1">
      <alignment horizontal="center" vertical="center"/>
    </xf>
    <xf numFmtId="165" fontId="5" fillId="0" borderId="14" xfId="2" applyNumberFormat="1" applyFont="1" applyFill="1" applyBorder="1" applyAlignment="1" applyProtection="1">
      <alignment horizontal="center" vertical="center" wrapText="1"/>
    </xf>
    <xf numFmtId="37" fontId="0" fillId="0" borderId="8" xfId="0" applyNumberFormat="1" applyBorder="1" applyAlignment="1">
      <alignment horizontal="right" vertical="center"/>
    </xf>
    <xf numFmtId="165" fontId="1" fillId="0" borderId="14" xfId="2" applyNumberFormat="1" applyBorder="1" applyAlignment="1">
      <alignment horizontal="center" vertical="center"/>
    </xf>
    <xf numFmtId="0" fontId="3" fillId="0" borderId="0" xfId="0" applyFont="1" applyProtection="1"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3" fontId="0" fillId="0" borderId="8" xfId="0" applyNumberFormat="1" applyBorder="1" applyAlignment="1" applyProtection="1">
      <alignment horizontal="right" vertical="center"/>
      <protection locked="0"/>
    </xf>
    <xf numFmtId="165" fontId="1" fillId="0" borderId="8" xfId="2" applyNumberFormat="1" applyBorder="1" applyAlignment="1" applyProtection="1">
      <alignment horizontal="right" vertical="center"/>
      <protection locked="0"/>
    </xf>
    <xf numFmtId="165" fontId="1" fillId="0" borderId="8" xfId="2" applyNumberFormat="1" applyFont="1" applyBorder="1" applyAlignment="1" applyProtection="1">
      <alignment horizontal="right" vertical="center"/>
      <protection locked="0"/>
    </xf>
    <xf numFmtId="3" fontId="5" fillId="0" borderId="8" xfId="0" applyNumberFormat="1" applyFont="1" applyBorder="1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2" fillId="2" borderId="26" xfId="0" applyFont="1" applyFill="1" applyBorder="1" applyAlignment="1" applyProtection="1">
      <alignment horizont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vertical="center" wrapText="1"/>
      <protection locked="0"/>
    </xf>
    <xf numFmtId="0" fontId="6" fillId="0" borderId="29" xfId="0" applyFont="1" applyBorder="1" applyAlignment="1" applyProtection="1">
      <alignment vertical="center" wrapText="1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3" fontId="5" fillId="0" borderId="28" xfId="0" applyNumberFormat="1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>
      <alignment vertical="center"/>
    </xf>
    <xf numFmtId="0" fontId="2" fillId="2" borderId="20" xfId="0" applyFont="1" applyFill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vertical="top" wrapText="1"/>
      <protection locked="0"/>
    </xf>
    <xf numFmtId="0" fontId="0" fillId="0" borderId="23" xfId="0" applyBorder="1" applyAlignment="1" applyProtection="1">
      <protection locked="0"/>
    </xf>
    <xf numFmtId="0" fontId="0" fillId="0" borderId="0" xfId="0" applyAlignment="1" applyProtection="1">
      <protection locked="0"/>
    </xf>
    <xf numFmtId="0" fontId="2" fillId="2" borderId="21" xfId="0" applyFont="1" applyFill="1" applyBorder="1" applyAlignment="1" applyProtection="1">
      <alignment horizontal="center"/>
      <protection locked="0"/>
    </xf>
    <xf numFmtId="0" fontId="2" fillId="2" borderId="22" xfId="0" applyFont="1" applyFill="1" applyBorder="1" applyAlignment="1" applyProtection="1">
      <alignment horizontal="center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3" fontId="14" fillId="0" borderId="30" xfId="0" applyNumberFormat="1" applyFont="1" applyBorder="1" applyAlignment="1" applyProtection="1">
      <alignment horizontal="center" vertical="center" wrapText="1"/>
      <protection locked="0"/>
    </xf>
    <xf numFmtId="3" fontId="14" fillId="0" borderId="11" xfId="0" applyNumberFormat="1" applyFont="1" applyBorder="1" applyAlignment="1" applyProtection="1">
      <alignment horizontal="center" vertical="center" wrapText="1"/>
      <protection locked="0"/>
    </xf>
    <xf numFmtId="3" fontId="14" fillId="0" borderId="31" xfId="0" applyNumberFormat="1" applyFont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1" fillId="0" borderId="0" xfId="0" applyFont="1"/>
    <xf numFmtId="0" fontId="1" fillId="0" borderId="1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 applyProtection="1">
      <alignment vertical="center" wrapText="1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horizontal="right" vertical="center"/>
      <protection locked="0"/>
    </xf>
    <xf numFmtId="165" fontId="1" fillId="0" borderId="30" xfId="2" applyNumberFormat="1" applyBorder="1" applyAlignment="1" applyProtection="1">
      <alignment horizontal="right" vertical="center"/>
      <protection locked="0"/>
    </xf>
    <xf numFmtId="3" fontId="0" fillId="0" borderId="30" xfId="0" applyNumberFormat="1" applyBorder="1" applyAlignment="1">
      <alignment horizontal="right" vertical="center"/>
    </xf>
    <xf numFmtId="37" fontId="0" fillId="0" borderId="30" xfId="0" applyNumberFormat="1" applyBorder="1" applyAlignment="1">
      <alignment horizontal="right" vertical="center"/>
    </xf>
    <xf numFmtId="165" fontId="1" fillId="0" borderId="32" xfId="2" applyNumberFormat="1" applyBorder="1" applyAlignment="1">
      <alignment horizontal="center" vertical="center"/>
    </xf>
    <xf numFmtId="0" fontId="1" fillId="0" borderId="16" xfId="0" applyFont="1" applyBorder="1" applyAlignment="1" applyProtection="1">
      <alignment vertical="center" wrapText="1"/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5"/>
  <sheetViews>
    <sheetView showGridLines="0" workbookViewId="0">
      <selection activeCell="D8" sqref="D8"/>
    </sheetView>
  </sheetViews>
  <sheetFormatPr defaultRowHeight="13.2"/>
  <cols>
    <col min="1" max="1" width="6.88671875" customWidth="1"/>
    <col min="2" max="2" width="25.44140625" customWidth="1"/>
    <col min="3" max="3" width="12.6640625" customWidth="1"/>
    <col min="4" max="4" width="11.6640625" customWidth="1"/>
    <col min="5" max="8" width="11.109375" customWidth="1"/>
    <col min="9" max="9" width="11.109375" bestFit="1" customWidth="1"/>
    <col min="10" max="10" width="42.88671875" customWidth="1"/>
  </cols>
  <sheetData>
    <row r="1" spans="1:10" ht="13.8" thickBot="1">
      <c r="A1" s="83" t="s">
        <v>21</v>
      </c>
    </row>
    <row r="2" spans="1:10" ht="13.8" thickBot="1">
      <c r="A2" s="105" t="s">
        <v>25</v>
      </c>
      <c r="B2" s="106"/>
      <c r="C2" s="106"/>
      <c r="D2" s="106"/>
      <c r="E2" s="106"/>
      <c r="F2" s="106"/>
      <c r="G2" s="106"/>
      <c r="H2" s="106"/>
      <c r="I2" s="106"/>
      <c r="J2" s="107"/>
    </row>
    <row r="3" spans="1:10">
      <c r="A3" s="1" t="s">
        <v>1</v>
      </c>
      <c r="B3" s="2"/>
      <c r="C3" s="2"/>
      <c r="D3" s="3"/>
      <c r="E3" s="4"/>
      <c r="F3" s="5"/>
      <c r="G3" s="5"/>
      <c r="H3" s="5"/>
      <c r="I3" s="6"/>
      <c r="J3" s="7" t="s">
        <v>17</v>
      </c>
    </row>
    <row r="4" spans="1:10" ht="26.4">
      <c r="A4" s="8"/>
      <c r="B4" s="9" t="s">
        <v>18</v>
      </c>
      <c r="C4" s="10" t="s">
        <v>19</v>
      </c>
      <c r="D4" s="11" t="s">
        <v>5</v>
      </c>
      <c r="E4" s="12" t="s">
        <v>6</v>
      </c>
      <c r="F4" s="12" t="s">
        <v>7</v>
      </c>
      <c r="G4" s="12" t="s">
        <v>3</v>
      </c>
      <c r="H4" s="12" t="s">
        <v>9</v>
      </c>
      <c r="I4" s="98" t="s">
        <v>26</v>
      </c>
      <c r="J4" s="13"/>
    </row>
    <row r="5" spans="1:10" ht="39.6">
      <c r="A5" s="41">
        <v>1</v>
      </c>
      <c r="B5" s="14" t="s">
        <v>29</v>
      </c>
      <c r="C5" s="15">
        <v>308000</v>
      </c>
      <c r="D5" s="84">
        <f>C5+D6</f>
        <v>312000</v>
      </c>
      <c r="E5" s="84">
        <f>D5+E6</f>
        <v>316000</v>
      </c>
      <c r="F5" s="84">
        <f>E5+F6</f>
        <v>326000</v>
      </c>
      <c r="G5" s="84">
        <f>F5+G6</f>
        <v>336000</v>
      </c>
      <c r="H5" s="84">
        <f>G5+H6</f>
        <v>346000</v>
      </c>
      <c r="I5" s="84">
        <v>396000</v>
      </c>
      <c r="J5" s="76" t="s">
        <v>16</v>
      </c>
    </row>
    <row r="6" spans="1:10" ht="66">
      <c r="A6" s="16">
        <v>2</v>
      </c>
      <c r="B6" s="17" t="s">
        <v>30</v>
      </c>
      <c r="C6" s="18"/>
      <c r="D6" s="19">
        <v>4000</v>
      </c>
      <c r="E6" s="20">
        <v>4000</v>
      </c>
      <c r="F6" s="20">
        <v>10000</v>
      </c>
      <c r="G6" s="20">
        <v>10000</v>
      </c>
      <c r="H6" s="20">
        <v>10000</v>
      </c>
      <c r="I6" s="20">
        <v>10000</v>
      </c>
      <c r="J6" s="21" t="s">
        <v>10</v>
      </c>
    </row>
    <row r="7" spans="1:10" ht="40.799999999999997">
      <c r="A7" s="16">
        <v>3</v>
      </c>
      <c r="B7" s="42" t="s">
        <v>2</v>
      </c>
      <c r="C7" s="22">
        <v>5.1999999999999998E-2</v>
      </c>
      <c r="D7" s="22">
        <v>5.1999999999999998E-2</v>
      </c>
      <c r="E7" s="22">
        <v>5.5E-2</v>
      </c>
      <c r="F7" s="22">
        <v>5.8000000000000003E-2</v>
      </c>
      <c r="G7" s="22">
        <v>0.06</v>
      </c>
      <c r="H7" s="22">
        <v>0.06</v>
      </c>
      <c r="I7" s="22">
        <v>0.06</v>
      </c>
      <c r="J7" s="21" t="s">
        <v>32</v>
      </c>
    </row>
    <row r="8" spans="1:10" ht="26.4">
      <c r="A8" s="16">
        <v>4</v>
      </c>
      <c r="B8" s="17" t="s">
        <v>15</v>
      </c>
      <c r="C8" s="85">
        <f t="shared" ref="C8:G8" si="0">C5*C7</f>
        <v>16016</v>
      </c>
      <c r="D8" s="86">
        <f t="shared" si="0"/>
        <v>16224</v>
      </c>
      <c r="E8" s="86">
        <f t="shared" si="0"/>
        <v>17380</v>
      </c>
      <c r="F8" s="86">
        <f t="shared" si="0"/>
        <v>18908</v>
      </c>
      <c r="G8" s="86">
        <f t="shared" si="0"/>
        <v>20160</v>
      </c>
      <c r="H8" s="86">
        <f>H5*H7</f>
        <v>20760</v>
      </c>
      <c r="I8" s="86">
        <f>I5*I7</f>
        <v>23760</v>
      </c>
      <c r="J8" s="21" t="s">
        <v>27</v>
      </c>
    </row>
    <row r="9" spans="1:10" ht="30.6">
      <c r="A9" s="16">
        <v>5</v>
      </c>
      <c r="B9" s="26" t="s">
        <v>31</v>
      </c>
      <c r="C9" s="18">
        <v>1400</v>
      </c>
      <c r="D9" s="18">
        <v>1400</v>
      </c>
      <c r="E9" s="18">
        <v>1400</v>
      </c>
      <c r="F9" s="18">
        <v>1400</v>
      </c>
      <c r="G9" s="18">
        <v>1400</v>
      </c>
      <c r="H9" s="18">
        <v>1400</v>
      </c>
      <c r="I9" s="18">
        <v>1400</v>
      </c>
      <c r="J9" s="21" t="s">
        <v>33</v>
      </c>
    </row>
    <row r="10" spans="1:10" ht="39.6">
      <c r="A10" s="16">
        <v>6</v>
      </c>
      <c r="B10" s="17" t="s">
        <v>34</v>
      </c>
      <c r="C10" s="18">
        <f>C8*C9</f>
        <v>22422400</v>
      </c>
      <c r="D10" s="85">
        <f>D8*D9</f>
        <v>22713600</v>
      </c>
      <c r="E10" s="85">
        <f t="shared" ref="E10:I10" si="1">E8*E9</f>
        <v>24332000</v>
      </c>
      <c r="F10" s="85">
        <f t="shared" si="1"/>
        <v>26471200</v>
      </c>
      <c r="G10" s="85">
        <f t="shared" si="1"/>
        <v>28224000</v>
      </c>
      <c r="H10" s="85">
        <f t="shared" si="1"/>
        <v>29064000</v>
      </c>
      <c r="I10" s="85">
        <f t="shared" si="1"/>
        <v>33264000</v>
      </c>
      <c r="J10" s="21" t="s">
        <v>28</v>
      </c>
    </row>
    <row r="11" spans="1:10" ht="26.4">
      <c r="A11" s="16">
        <v>7</v>
      </c>
      <c r="B11" s="26" t="s">
        <v>35</v>
      </c>
      <c r="C11" s="18">
        <f>(C10/0.95)-C10</f>
        <v>1180126.315789476</v>
      </c>
      <c r="D11" s="18">
        <f t="shared" ref="D11:I11" si="2">(D10/0.95)-D10</f>
        <v>1195452.6315789483</v>
      </c>
      <c r="E11" s="18">
        <f t="shared" si="2"/>
        <v>1280631.578947369</v>
      </c>
      <c r="F11" s="18">
        <f t="shared" si="2"/>
        <v>1393221.0526315793</v>
      </c>
      <c r="G11" s="18">
        <f t="shared" si="2"/>
        <v>1485473.6842105277</v>
      </c>
      <c r="H11" s="18">
        <f t="shared" si="2"/>
        <v>1529684.2105263174</v>
      </c>
      <c r="I11" s="18">
        <f t="shared" si="2"/>
        <v>1750736.842105262</v>
      </c>
      <c r="J11" s="21"/>
    </row>
    <row r="12" spans="1:10" ht="52.8">
      <c r="A12" s="16">
        <v>8</v>
      </c>
      <c r="B12" s="17" t="s">
        <v>36</v>
      </c>
      <c r="C12" s="18">
        <f>C10+C11</f>
        <v>23602526.315789476</v>
      </c>
      <c r="D12" s="18">
        <f t="shared" ref="D12:I12" si="3">D10+D11</f>
        <v>23909052.631578948</v>
      </c>
      <c r="E12" s="18">
        <f t="shared" si="3"/>
        <v>25612631.578947369</v>
      </c>
      <c r="F12" s="18">
        <f t="shared" si="3"/>
        <v>27864421.052631579</v>
      </c>
      <c r="G12" s="18">
        <f t="shared" si="3"/>
        <v>29709473.684210528</v>
      </c>
      <c r="H12" s="18">
        <f t="shared" si="3"/>
        <v>30593684.210526317</v>
      </c>
      <c r="I12" s="18">
        <f t="shared" si="3"/>
        <v>35014736.842105262</v>
      </c>
      <c r="J12" s="21"/>
    </row>
    <row r="13" spans="1:10" ht="12" customHeight="1">
      <c r="A13" s="108"/>
      <c r="B13" s="109"/>
      <c r="C13" s="109"/>
      <c r="D13" s="109"/>
      <c r="E13" s="109"/>
      <c r="F13" s="109"/>
      <c r="G13" s="109"/>
      <c r="H13" s="109"/>
      <c r="I13" s="109"/>
      <c r="J13" s="109"/>
    </row>
    <row r="14" spans="1:10" ht="12" customHeight="1">
      <c r="A14" s="110"/>
      <c r="B14" s="110"/>
      <c r="C14" s="110"/>
      <c r="D14" s="110"/>
      <c r="E14" s="110"/>
      <c r="F14" s="110"/>
      <c r="G14" s="110"/>
      <c r="H14" s="110"/>
      <c r="I14" s="110"/>
      <c r="J14" s="110"/>
    </row>
    <row r="15" spans="1:10">
      <c r="A15" s="110"/>
      <c r="B15" s="110"/>
      <c r="C15" s="110"/>
      <c r="D15" s="110"/>
      <c r="E15" s="110"/>
      <c r="F15" s="110"/>
      <c r="G15" s="110"/>
      <c r="H15" s="110"/>
      <c r="I15" s="110"/>
      <c r="J15" s="110"/>
    </row>
    <row r="16" spans="1:10">
      <c r="A16" s="110"/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>
      <c r="A17" s="110"/>
      <c r="B17" s="110"/>
      <c r="C17" s="110"/>
      <c r="D17" s="110"/>
      <c r="E17" s="110"/>
      <c r="F17" s="110"/>
      <c r="G17" s="110"/>
      <c r="H17" s="110"/>
      <c r="I17" s="110"/>
      <c r="J17" s="110"/>
    </row>
    <row r="22" spans="1:10" ht="30" customHeight="1"/>
    <row r="23" spans="1:10" ht="30" customHeight="1"/>
    <row r="31" spans="1:10">
      <c r="B31" s="75"/>
      <c r="D31" s="34"/>
    </row>
    <row r="32" spans="1:10">
      <c r="C32" s="35"/>
      <c r="D32" s="36"/>
      <c r="E32" s="37"/>
      <c r="F32" s="37"/>
      <c r="G32" s="37"/>
      <c r="H32" s="37"/>
      <c r="I32" s="37"/>
      <c r="J32" s="37"/>
    </row>
    <row r="33" spans="3:10">
      <c r="C33" s="37"/>
      <c r="D33" s="37"/>
      <c r="E33" s="37"/>
      <c r="F33" s="37"/>
      <c r="G33" s="37"/>
      <c r="H33" s="37"/>
      <c r="I33" s="37"/>
      <c r="J33" s="37"/>
    </row>
    <row r="34" spans="3:10">
      <c r="C34" s="38"/>
      <c r="D34" s="38"/>
      <c r="E34" s="39"/>
      <c r="F34" s="37"/>
      <c r="G34" s="37"/>
      <c r="H34" s="37"/>
      <c r="I34" s="37"/>
      <c r="J34" s="37"/>
    </row>
    <row r="35" spans="3:10" ht="15">
      <c r="C35" s="38"/>
      <c r="D35" s="38"/>
      <c r="E35" s="40"/>
      <c r="F35" s="37"/>
      <c r="G35" s="37"/>
      <c r="H35" s="37"/>
      <c r="I35" s="37"/>
      <c r="J35" s="37"/>
    </row>
  </sheetData>
  <mergeCells count="2">
    <mergeCell ref="A2:J2"/>
    <mergeCell ref="A13:J17"/>
  </mergeCells>
  <phoneticPr fontId="0" type="noConversion"/>
  <pageMargins left="0.75" right="0.75" top="1" bottom="1" header="0.5" footer="0.5"/>
  <pageSetup scale="6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"/>
  <sheetViews>
    <sheetView showGridLines="0" workbookViewId="0">
      <selection activeCell="J9" sqref="J9"/>
    </sheetView>
  </sheetViews>
  <sheetFormatPr defaultRowHeight="13.2"/>
  <cols>
    <col min="1" max="1" width="6.88671875" customWidth="1"/>
    <col min="2" max="2" width="30.44140625" customWidth="1"/>
    <col min="3" max="3" width="12.6640625" customWidth="1"/>
    <col min="4" max="4" width="11.6640625" customWidth="1"/>
    <col min="5" max="8" width="11.109375" customWidth="1"/>
    <col min="9" max="9" width="11.109375" bestFit="1" customWidth="1"/>
    <col min="10" max="10" width="42.88671875" customWidth="1"/>
  </cols>
  <sheetData>
    <row r="1" spans="1:10" ht="13.8" thickBot="1">
      <c r="A1" s="71" t="s">
        <v>22</v>
      </c>
    </row>
    <row r="2" spans="1:10" ht="13.8" thickBot="1">
      <c r="A2" s="105" t="s">
        <v>37</v>
      </c>
      <c r="B2" s="111"/>
      <c r="C2" s="111"/>
      <c r="D2" s="111"/>
      <c r="E2" s="111"/>
      <c r="F2" s="111"/>
      <c r="G2" s="111"/>
      <c r="H2" s="111"/>
      <c r="I2" s="111"/>
      <c r="J2" s="112"/>
    </row>
    <row r="3" spans="1:10" ht="26.4">
      <c r="A3" s="8" t="s">
        <v>4</v>
      </c>
      <c r="B3" s="9" t="s">
        <v>18</v>
      </c>
      <c r="C3" s="10" t="s">
        <v>19</v>
      </c>
      <c r="D3" s="11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02" t="s">
        <v>26</v>
      </c>
      <c r="J3" s="77" t="s">
        <v>17</v>
      </c>
    </row>
    <row r="4" spans="1:10" ht="26.1" customHeight="1">
      <c r="A4" s="41">
        <v>1</v>
      </c>
      <c r="B4" s="14" t="s">
        <v>38</v>
      </c>
      <c r="C4" s="15">
        <v>308000</v>
      </c>
      <c r="D4" s="84">
        <f>C4+D5</f>
        <v>312000</v>
      </c>
      <c r="E4" s="84">
        <f>D4+E5</f>
        <v>316000</v>
      </c>
      <c r="F4" s="84">
        <f>E4+F5</f>
        <v>326000</v>
      </c>
      <c r="G4" s="84">
        <f>F4+G5</f>
        <v>336000</v>
      </c>
      <c r="H4" s="84">
        <f>G4+H5</f>
        <v>346000</v>
      </c>
      <c r="I4" s="84">
        <v>396000</v>
      </c>
      <c r="J4" s="76" t="s">
        <v>16</v>
      </c>
    </row>
    <row r="5" spans="1:10" ht="36.9" customHeight="1">
      <c r="A5" s="16">
        <v>2</v>
      </c>
      <c r="B5" s="17" t="s">
        <v>39</v>
      </c>
      <c r="C5" s="18"/>
      <c r="D5" s="19">
        <v>4000</v>
      </c>
      <c r="E5" s="20">
        <v>4000</v>
      </c>
      <c r="F5" s="20">
        <v>10000</v>
      </c>
      <c r="G5" s="20">
        <v>10000</v>
      </c>
      <c r="H5" s="20">
        <v>10000</v>
      </c>
      <c r="I5" s="20">
        <v>10000</v>
      </c>
      <c r="J5" s="21" t="s">
        <v>20</v>
      </c>
    </row>
    <row r="6" spans="1:10" ht="38.1" customHeight="1">
      <c r="A6" s="16">
        <v>3</v>
      </c>
      <c r="B6" s="26" t="s">
        <v>40</v>
      </c>
      <c r="C6" s="43">
        <v>73.8</v>
      </c>
      <c r="D6" s="62">
        <v>75</v>
      </c>
      <c r="E6" s="62">
        <v>77</v>
      </c>
      <c r="F6" s="62">
        <v>80</v>
      </c>
      <c r="G6" s="62">
        <v>85</v>
      </c>
      <c r="H6" s="62">
        <v>90</v>
      </c>
      <c r="I6" s="62">
        <v>90</v>
      </c>
      <c r="J6" s="21" t="s">
        <v>0</v>
      </c>
    </row>
    <row r="7" spans="1:10" ht="38.1" customHeight="1" thickBot="1">
      <c r="A7" s="44">
        <v>4</v>
      </c>
      <c r="B7" s="45" t="s">
        <v>41</v>
      </c>
      <c r="C7" s="46">
        <v>22721881</v>
      </c>
      <c r="D7" s="47">
        <f>D4*D6</f>
        <v>23400000</v>
      </c>
      <c r="E7" s="47">
        <f t="shared" ref="E7:I7" si="0">E4*E6</f>
        <v>24332000</v>
      </c>
      <c r="F7" s="47">
        <f t="shared" si="0"/>
        <v>26080000</v>
      </c>
      <c r="G7" s="47">
        <f t="shared" si="0"/>
        <v>28560000</v>
      </c>
      <c r="H7" s="47">
        <f t="shared" si="0"/>
        <v>31140000</v>
      </c>
      <c r="I7" s="47">
        <f t="shared" si="0"/>
        <v>35640000</v>
      </c>
      <c r="J7" s="48" t="s">
        <v>44</v>
      </c>
    </row>
    <row r="8" spans="1:10" ht="38.1" customHeight="1">
      <c r="A8" s="99">
        <v>5</v>
      </c>
      <c r="B8" s="100" t="s">
        <v>42</v>
      </c>
      <c r="C8" s="103">
        <f>(C7/0.95)-C7</f>
        <v>1195888.4736842103</v>
      </c>
      <c r="D8" s="103">
        <f t="shared" ref="D8:I8" si="1">(D7/0.95)-D7</f>
        <v>1231578.9473684207</v>
      </c>
      <c r="E8" s="103">
        <f t="shared" si="1"/>
        <v>1280631.578947369</v>
      </c>
      <c r="F8" s="103">
        <f t="shared" si="1"/>
        <v>1372631.578947369</v>
      </c>
      <c r="G8" s="103">
        <f t="shared" si="1"/>
        <v>1503157.894736845</v>
      </c>
      <c r="H8" s="103">
        <f t="shared" si="1"/>
        <v>1638947.3684210554</v>
      </c>
      <c r="I8" s="103">
        <f t="shared" si="1"/>
        <v>1875789.4736842141</v>
      </c>
      <c r="J8" s="101" t="s">
        <v>45</v>
      </c>
    </row>
    <row r="9" spans="1:10" ht="29.1" customHeight="1" thickBot="1">
      <c r="A9" s="44">
        <v>6</v>
      </c>
      <c r="B9" s="45" t="s">
        <v>43</v>
      </c>
      <c r="C9" s="46">
        <f>C7+C8</f>
        <v>23917769.47368421</v>
      </c>
      <c r="D9" s="46">
        <f t="shared" ref="D9:I9" si="2">D7+D8</f>
        <v>24631578.947368421</v>
      </c>
      <c r="E9" s="46">
        <f t="shared" si="2"/>
        <v>25612631.578947369</v>
      </c>
      <c r="F9" s="46">
        <f t="shared" si="2"/>
        <v>27452631.578947369</v>
      </c>
      <c r="G9" s="46">
        <f t="shared" si="2"/>
        <v>30063157.894736845</v>
      </c>
      <c r="H9" s="46">
        <f t="shared" si="2"/>
        <v>32778947.368421055</v>
      </c>
      <c r="I9" s="46">
        <f t="shared" si="2"/>
        <v>37515789.473684214</v>
      </c>
      <c r="J9" s="48"/>
    </row>
    <row r="10" spans="1:10">
      <c r="A10" s="33"/>
      <c r="C10" s="34"/>
    </row>
  </sheetData>
  <mergeCells count="1">
    <mergeCell ref="A2:J2"/>
  </mergeCells>
  <phoneticPr fontId="0" type="noConversion"/>
  <pageMargins left="0.75" right="0.75" top="1" bottom="1" header="0.5" footer="0.5"/>
  <pageSetup scale="83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showGridLines="0" workbookViewId="0">
      <selection activeCell="C17" sqref="C17:I17"/>
    </sheetView>
  </sheetViews>
  <sheetFormatPr defaultRowHeight="13.2"/>
  <cols>
    <col min="1" max="1" width="6.88671875" customWidth="1"/>
    <col min="2" max="2" width="25.6640625" customWidth="1"/>
    <col min="3" max="3" width="12.6640625" customWidth="1"/>
    <col min="4" max="4" width="11.6640625" customWidth="1"/>
    <col min="5" max="8" width="11.109375" customWidth="1"/>
    <col min="9" max="9" width="11.109375" bestFit="1" customWidth="1"/>
    <col min="10" max="10" width="42.88671875" customWidth="1"/>
  </cols>
  <sheetData>
    <row r="1" spans="1:10" ht="13.8" thickBot="1">
      <c r="A1" s="71" t="s">
        <v>23</v>
      </c>
    </row>
    <row r="2" spans="1:10" ht="15.9" customHeight="1" thickBot="1">
      <c r="A2" s="113" t="s">
        <v>46</v>
      </c>
      <c r="B2" s="114"/>
      <c r="C2" s="114"/>
      <c r="D2" s="114"/>
      <c r="E2" s="114"/>
      <c r="F2" s="114"/>
      <c r="G2" s="114"/>
      <c r="H2" s="114"/>
      <c r="I2" s="114"/>
      <c r="J2" s="115"/>
    </row>
    <row r="3" spans="1:10" ht="26.4">
      <c r="A3" s="8"/>
      <c r="B3" s="9" t="s">
        <v>18</v>
      </c>
      <c r="C3" s="10" t="s">
        <v>19</v>
      </c>
      <c r="D3" s="11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02" t="s">
        <v>26</v>
      </c>
      <c r="J3" s="13" t="s">
        <v>17</v>
      </c>
    </row>
    <row r="4" spans="1:10" ht="24.9" customHeight="1">
      <c r="A4" s="41">
        <v>1</v>
      </c>
      <c r="B4" s="81" t="s">
        <v>38</v>
      </c>
      <c r="C4" s="15">
        <v>308000</v>
      </c>
      <c r="D4" s="84">
        <f>C4+D5</f>
        <v>312000</v>
      </c>
      <c r="E4" s="84">
        <f>D4+E5</f>
        <v>316000</v>
      </c>
      <c r="F4" s="84">
        <f>E4+F5</f>
        <v>326000</v>
      </c>
      <c r="G4" s="84">
        <f>F4+G5</f>
        <v>336000</v>
      </c>
      <c r="H4" s="84">
        <f>G4+H5</f>
        <v>346000</v>
      </c>
      <c r="I4" s="84">
        <v>396000</v>
      </c>
      <c r="J4" s="76"/>
    </row>
    <row r="5" spans="1:10" ht="45.9" customHeight="1">
      <c r="A5" s="16">
        <v>2</v>
      </c>
      <c r="B5" s="26" t="s">
        <v>14</v>
      </c>
      <c r="C5" s="18"/>
      <c r="D5" s="19">
        <v>4000</v>
      </c>
      <c r="E5" s="20">
        <v>4000</v>
      </c>
      <c r="F5" s="20">
        <v>10000</v>
      </c>
      <c r="G5" s="20">
        <v>10000</v>
      </c>
      <c r="H5" s="20">
        <v>10000</v>
      </c>
      <c r="I5" s="20">
        <v>10000</v>
      </c>
      <c r="J5" s="21"/>
    </row>
    <row r="6" spans="1:10" ht="39" customHeight="1">
      <c r="A6" s="16">
        <v>3</v>
      </c>
      <c r="B6" s="26" t="s">
        <v>49</v>
      </c>
      <c r="C6" s="43">
        <v>73.8</v>
      </c>
      <c r="D6" s="62">
        <v>75</v>
      </c>
      <c r="E6" s="62">
        <v>77</v>
      </c>
      <c r="F6" s="62">
        <v>80</v>
      </c>
      <c r="G6" s="62">
        <v>85</v>
      </c>
      <c r="H6" s="62">
        <v>90</v>
      </c>
      <c r="I6" s="62">
        <v>90</v>
      </c>
      <c r="J6" s="21" t="s">
        <v>51</v>
      </c>
    </row>
    <row r="7" spans="1:10" ht="39" customHeight="1" thickBot="1">
      <c r="A7" s="44">
        <v>4</v>
      </c>
      <c r="B7" s="82" t="s">
        <v>48</v>
      </c>
      <c r="C7" s="46">
        <v>22721881</v>
      </c>
      <c r="D7" s="47">
        <f>D4*D6</f>
        <v>23400000</v>
      </c>
      <c r="E7" s="47">
        <f t="shared" ref="E7:I7" si="0">E4*E6</f>
        <v>24332000</v>
      </c>
      <c r="F7" s="47">
        <f t="shared" si="0"/>
        <v>26080000</v>
      </c>
      <c r="G7" s="47">
        <f t="shared" si="0"/>
        <v>28560000</v>
      </c>
      <c r="H7" s="47">
        <f t="shared" si="0"/>
        <v>31140000</v>
      </c>
      <c r="I7" s="47">
        <f t="shared" si="0"/>
        <v>35640000</v>
      </c>
      <c r="J7" s="48" t="s">
        <v>27</v>
      </c>
    </row>
    <row r="8" spans="1:10" ht="39" customHeight="1">
      <c r="A8" s="99">
        <v>5</v>
      </c>
      <c r="B8" s="100" t="s">
        <v>47</v>
      </c>
      <c r="C8" s="103">
        <f>(C7/0.95)-C7</f>
        <v>1195888.4736842103</v>
      </c>
      <c r="D8" s="103">
        <f t="shared" ref="D8:I8" si="1">(D7/0.95)-D7</f>
        <v>1231578.9473684207</v>
      </c>
      <c r="E8" s="103">
        <f t="shared" si="1"/>
        <v>1280631.578947369</v>
      </c>
      <c r="F8" s="103">
        <f t="shared" si="1"/>
        <v>1372631.578947369</v>
      </c>
      <c r="G8" s="103">
        <f t="shared" si="1"/>
        <v>1503157.894736845</v>
      </c>
      <c r="H8" s="103">
        <f t="shared" si="1"/>
        <v>1638947.3684210554</v>
      </c>
      <c r="I8" s="103">
        <f t="shared" si="1"/>
        <v>1875789.4736842141</v>
      </c>
      <c r="J8" s="101"/>
    </row>
    <row r="9" spans="1:10" ht="36" customHeight="1" thickBot="1">
      <c r="A9" s="44">
        <v>6</v>
      </c>
      <c r="B9" s="82" t="s">
        <v>43</v>
      </c>
      <c r="C9" s="46">
        <f>C7+C8</f>
        <v>23917769.47368421</v>
      </c>
      <c r="D9" s="46">
        <f t="shared" ref="D9:I9" si="2">D7+D8</f>
        <v>24631578.947368421</v>
      </c>
      <c r="E9" s="46">
        <f t="shared" si="2"/>
        <v>25612631.578947369</v>
      </c>
      <c r="F9" s="46">
        <f t="shared" si="2"/>
        <v>27452631.578947369</v>
      </c>
      <c r="G9" s="46">
        <f t="shared" si="2"/>
        <v>30063157.894736845</v>
      </c>
      <c r="H9" s="46">
        <f t="shared" si="2"/>
        <v>32778947.368421055</v>
      </c>
      <c r="I9" s="46">
        <f t="shared" si="2"/>
        <v>37515789.473684214</v>
      </c>
      <c r="J9" s="48" t="s">
        <v>50</v>
      </c>
    </row>
    <row r="10" spans="1:10" s="73" customFormat="1" ht="15" customHeight="1">
      <c r="A10" s="49"/>
      <c r="B10" s="80" t="s">
        <v>12</v>
      </c>
      <c r="C10" s="50"/>
      <c r="D10" s="51"/>
      <c r="E10" s="51"/>
      <c r="F10" s="51"/>
      <c r="G10" s="51"/>
      <c r="H10" s="51"/>
      <c r="I10" s="51"/>
      <c r="J10" s="52"/>
    </row>
    <row r="11" spans="1:10" ht="24.9" customHeight="1">
      <c r="A11" s="16">
        <v>7</v>
      </c>
      <c r="B11" s="26" t="s">
        <v>54</v>
      </c>
      <c r="C11" s="18">
        <v>24724571</v>
      </c>
      <c r="D11" s="18">
        <v>24724571</v>
      </c>
      <c r="E11" s="18">
        <v>24724571</v>
      </c>
      <c r="F11" s="18">
        <v>24724571</v>
      </c>
      <c r="G11" s="18">
        <v>24724571</v>
      </c>
      <c r="H11" s="18">
        <v>24724571</v>
      </c>
      <c r="I11" s="18">
        <v>24724571</v>
      </c>
      <c r="J11" s="21"/>
    </row>
    <row r="12" spans="1:10" ht="36.9" customHeight="1">
      <c r="A12" s="16">
        <v>8</v>
      </c>
      <c r="B12" s="26" t="s">
        <v>55</v>
      </c>
      <c r="C12" s="28">
        <v>3800000</v>
      </c>
      <c r="D12" s="27"/>
      <c r="E12" s="27"/>
      <c r="F12" s="27"/>
      <c r="G12" s="27"/>
      <c r="H12" s="27"/>
      <c r="I12" s="27"/>
      <c r="J12" s="21"/>
    </row>
    <row r="13" spans="1:10" ht="36.9" customHeight="1">
      <c r="A13" s="16">
        <v>9</v>
      </c>
      <c r="B13" s="26" t="s">
        <v>11</v>
      </c>
      <c r="C13" s="116" t="s">
        <v>52</v>
      </c>
      <c r="D13" s="117"/>
      <c r="E13" s="117"/>
      <c r="F13" s="117"/>
      <c r="G13" s="117"/>
      <c r="H13" s="117"/>
      <c r="I13" s="118"/>
      <c r="J13" s="21"/>
    </row>
    <row r="14" spans="1:10">
      <c r="A14" s="16">
        <v>10</v>
      </c>
      <c r="B14" s="26" t="s">
        <v>53</v>
      </c>
      <c r="C14" s="18">
        <f>C11+C12</f>
        <v>28524571</v>
      </c>
      <c r="D14" s="18">
        <v>28524571</v>
      </c>
      <c r="E14" s="18">
        <v>28524571</v>
      </c>
      <c r="F14" s="18">
        <v>28524571</v>
      </c>
      <c r="G14" s="18">
        <v>28524571</v>
      </c>
      <c r="H14" s="18">
        <v>28524571</v>
      </c>
      <c r="I14" s="18">
        <v>28524571</v>
      </c>
      <c r="J14" s="21"/>
    </row>
    <row r="15" spans="1:10" s="73" customFormat="1" ht="18" customHeight="1">
      <c r="A15" s="23"/>
      <c r="B15" s="29" t="s">
        <v>13</v>
      </c>
      <c r="C15" s="24"/>
      <c r="D15" s="30"/>
      <c r="E15" s="30"/>
      <c r="F15" s="30"/>
      <c r="G15" s="30"/>
      <c r="H15" s="30"/>
      <c r="I15" s="30"/>
      <c r="J15" s="25"/>
    </row>
    <row r="16" spans="1:10" ht="38.1" customHeight="1">
      <c r="A16" s="16">
        <v>11</v>
      </c>
      <c r="B16" s="26" t="s">
        <v>56</v>
      </c>
      <c r="C16" s="85">
        <f>C9-C14</f>
        <v>-4606801.5263157897</v>
      </c>
      <c r="D16" s="85">
        <f t="shared" ref="D16:I16" si="3">D9-D14</f>
        <v>-3892992.0526315793</v>
      </c>
      <c r="E16" s="85">
        <f t="shared" si="3"/>
        <v>-2911939.421052631</v>
      </c>
      <c r="F16" s="85">
        <f t="shared" si="3"/>
        <v>-1071939.421052631</v>
      </c>
      <c r="G16" s="85">
        <f t="shared" si="3"/>
        <v>1538586.894736845</v>
      </c>
      <c r="H16" s="85">
        <f t="shared" si="3"/>
        <v>4254376.3684210554</v>
      </c>
      <c r="I16" s="85">
        <f t="shared" si="3"/>
        <v>8991218.4736842141</v>
      </c>
      <c r="J16" s="21" t="s">
        <v>58</v>
      </c>
    </row>
    <row r="17" spans="1:10" ht="18.899999999999999" customHeight="1" thickBot="1">
      <c r="A17" s="31">
        <v>12</v>
      </c>
      <c r="B17" s="32" t="s">
        <v>57</v>
      </c>
      <c r="C17" s="87">
        <f>C7/C14</f>
        <v>0.79657222539823647</v>
      </c>
      <c r="D17" s="87">
        <f t="shared" ref="D17:I17" si="4">D7/D14</f>
        <v>0.82034537872629176</v>
      </c>
      <c r="E17" s="87">
        <f t="shared" si="4"/>
        <v>0.85301896389607401</v>
      </c>
      <c r="F17" s="87">
        <f t="shared" si="4"/>
        <v>0.91429946483682434</v>
      </c>
      <c r="G17" s="87">
        <f t="shared" si="4"/>
        <v>1.0012420519838843</v>
      </c>
      <c r="H17" s="87">
        <f t="shared" si="4"/>
        <v>1.0916903886126805</v>
      </c>
      <c r="I17" s="87">
        <f t="shared" si="4"/>
        <v>1.2494491152908136</v>
      </c>
      <c r="J17" s="104" t="s">
        <v>59</v>
      </c>
    </row>
    <row r="18" spans="1:10">
      <c r="A18" s="33"/>
      <c r="C18" s="34"/>
    </row>
    <row r="19" spans="1:10">
      <c r="B19" s="35"/>
      <c r="C19" s="63"/>
      <c r="D19" s="37"/>
      <c r="E19" s="37"/>
      <c r="F19" s="37"/>
      <c r="G19" s="37"/>
      <c r="H19" s="37"/>
      <c r="I19" s="37"/>
    </row>
    <row r="20" spans="1:10">
      <c r="B20" s="37"/>
      <c r="C20" s="64"/>
      <c r="D20" s="37"/>
      <c r="E20" s="37"/>
      <c r="F20" s="37"/>
      <c r="G20" s="37"/>
      <c r="H20" s="37"/>
      <c r="I20" s="37"/>
    </row>
    <row r="21" spans="1:10" ht="14.4">
      <c r="A21" s="53"/>
      <c r="B21" s="69"/>
      <c r="C21" s="65"/>
      <c r="D21" s="54"/>
      <c r="E21" s="55"/>
      <c r="F21" s="55"/>
      <c r="G21" s="55"/>
      <c r="H21" s="55"/>
      <c r="I21" s="55"/>
    </row>
    <row r="22" spans="1:10">
      <c r="A22" s="53"/>
      <c r="B22" s="69"/>
      <c r="C22" s="56"/>
      <c r="D22" s="57"/>
      <c r="E22" s="55"/>
      <c r="F22" s="55"/>
      <c r="G22" s="55"/>
      <c r="H22" s="55"/>
      <c r="I22" s="55"/>
    </row>
    <row r="23" spans="1:10">
      <c r="A23" s="58"/>
      <c r="B23" s="70"/>
      <c r="C23" s="59"/>
      <c r="D23" s="66"/>
      <c r="E23" s="55"/>
      <c r="F23" s="55"/>
      <c r="G23" s="55"/>
      <c r="H23" s="55"/>
      <c r="I23" s="55"/>
    </row>
    <row r="24" spans="1:10">
      <c r="A24" s="53"/>
      <c r="B24" s="68"/>
      <c r="C24" s="67"/>
      <c r="D24" s="68"/>
      <c r="E24" s="53"/>
      <c r="F24" s="53"/>
      <c r="G24" s="53"/>
      <c r="H24" s="53"/>
      <c r="I24" s="53"/>
    </row>
    <row r="25" spans="1:10">
      <c r="A25" s="53"/>
      <c r="B25" s="68"/>
      <c r="C25" s="60"/>
      <c r="D25" s="53"/>
      <c r="E25" s="53"/>
      <c r="F25" s="53"/>
      <c r="G25" s="53"/>
      <c r="H25" s="53"/>
      <c r="I25" s="53"/>
    </row>
    <row r="27" spans="1:10">
      <c r="B27" s="68"/>
      <c r="D27" s="61"/>
    </row>
  </sheetData>
  <mergeCells count="2">
    <mergeCell ref="A2:J2"/>
    <mergeCell ref="C13:I13"/>
  </mergeCells>
  <phoneticPr fontId="0" type="noConversion"/>
  <pageMargins left="0.75" right="0.75" top="1" bottom="1" header="0.5" footer="0.5"/>
  <pageSetup scale="6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M21"/>
  <sheetViews>
    <sheetView showGridLines="0" tabSelected="1" workbookViewId="0">
      <selection activeCell="I12" sqref="I12"/>
    </sheetView>
  </sheetViews>
  <sheetFormatPr defaultRowHeight="13.2"/>
  <cols>
    <col min="2" max="2" width="41" customWidth="1"/>
    <col min="3" max="3" width="11.33203125" bestFit="1" customWidth="1"/>
    <col min="4" max="8" width="10.33203125" bestFit="1" customWidth="1"/>
    <col min="9" max="9" width="10.33203125" customWidth="1"/>
    <col min="10" max="10" width="33.109375" customWidth="1"/>
  </cols>
  <sheetData>
    <row r="1" spans="1:91" ht="13.8" thickBot="1">
      <c r="B1" s="90" t="s">
        <v>24</v>
      </c>
    </row>
    <row r="2" spans="1:91" ht="17.100000000000001" customHeight="1">
      <c r="A2" s="78"/>
      <c r="B2" s="121" t="s">
        <v>60</v>
      </c>
      <c r="C2" s="119"/>
      <c r="D2" s="119"/>
      <c r="E2" s="119"/>
      <c r="F2" s="119"/>
      <c r="G2" s="119"/>
      <c r="H2" s="119"/>
      <c r="I2" s="119"/>
      <c r="J2" s="120"/>
    </row>
    <row r="3" spans="1:91" ht="17.100000000000001" customHeight="1">
      <c r="A3" s="124" t="s">
        <v>1</v>
      </c>
      <c r="B3" s="123"/>
      <c r="C3" s="122" t="s">
        <v>61</v>
      </c>
      <c r="D3" s="122" t="s">
        <v>5</v>
      </c>
      <c r="E3" s="122" t="s">
        <v>6</v>
      </c>
      <c r="F3" s="122" t="s">
        <v>7</v>
      </c>
      <c r="G3" s="122" t="s">
        <v>3</v>
      </c>
      <c r="H3" s="122" t="s">
        <v>9</v>
      </c>
      <c r="I3" s="129" t="s">
        <v>26</v>
      </c>
      <c r="J3" s="91" t="s">
        <v>17</v>
      </c>
    </row>
    <row r="4" spans="1:91" ht="27.75" customHeight="1">
      <c r="A4" s="123">
        <v>1</v>
      </c>
      <c r="B4" s="123" t="s">
        <v>62</v>
      </c>
      <c r="C4" s="92">
        <v>22721881</v>
      </c>
      <c r="D4" s="92">
        <v>23056800</v>
      </c>
      <c r="E4" s="92">
        <v>23889600</v>
      </c>
      <c r="F4" s="92">
        <v>25362800</v>
      </c>
      <c r="G4" s="92">
        <v>27216000</v>
      </c>
      <c r="H4" s="92">
        <v>31140000</v>
      </c>
      <c r="I4" s="130">
        <v>34452000</v>
      </c>
      <c r="J4" s="128" t="s">
        <v>72</v>
      </c>
    </row>
    <row r="5" spans="1:91" ht="16.5" customHeight="1">
      <c r="A5" s="123">
        <v>2</v>
      </c>
      <c r="B5" s="123" t="s">
        <v>63</v>
      </c>
      <c r="C5" s="93">
        <v>0.42630000000000001</v>
      </c>
      <c r="D5" s="93">
        <v>0.42499999999999999</v>
      </c>
      <c r="E5" s="94">
        <v>0.41499999999999998</v>
      </c>
      <c r="F5" s="93">
        <v>0.4</v>
      </c>
      <c r="G5" s="93">
        <v>0.4</v>
      </c>
      <c r="H5" s="93">
        <v>0.4</v>
      </c>
      <c r="I5" s="131">
        <v>0.4</v>
      </c>
      <c r="J5" s="128" t="s">
        <v>71</v>
      </c>
    </row>
    <row r="6" spans="1:91" ht="17.100000000000001" customHeight="1">
      <c r="A6" s="123">
        <v>3</v>
      </c>
      <c r="B6" s="123" t="s">
        <v>64</v>
      </c>
      <c r="C6" s="92">
        <v>9685190</v>
      </c>
      <c r="D6" s="79">
        <f>D4*D5</f>
        <v>9799140</v>
      </c>
      <c r="E6" s="79">
        <f>E4*E5</f>
        <v>9914184</v>
      </c>
      <c r="F6" s="79">
        <f>F4*F5</f>
        <v>10145120</v>
      </c>
      <c r="G6" s="79">
        <f>G4*G5</f>
        <v>10886400</v>
      </c>
      <c r="H6" s="79">
        <f>H4*H5</f>
        <v>12456000</v>
      </c>
      <c r="I6" s="132">
        <f>I4*I5</f>
        <v>13780800</v>
      </c>
      <c r="J6" s="127" t="s">
        <v>70</v>
      </c>
    </row>
    <row r="7" spans="1:91" ht="17.100000000000001" customHeight="1">
      <c r="A7" s="96">
        <v>4</v>
      </c>
      <c r="B7" s="123" t="s">
        <v>65</v>
      </c>
      <c r="C7" s="95">
        <v>10162844</v>
      </c>
      <c r="D7" s="79">
        <f>C7+C8</f>
        <v>12762844</v>
      </c>
      <c r="E7" s="79">
        <f>D7+D8</f>
        <v>12762844</v>
      </c>
      <c r="F7" s="79">
        <f>E7+E8</f>
        <v>12762844</v>
      </c>
      <c r="G7" s="79">
        <f>F7+F8</f>
        <v>13237844</v>
      </c>
      <c r="H7" s="79">
        <f>G7+G8</f>
        <v>13712844</v>
      </c>
      <c r="I7" s="132">
        <v>16087844</v>
      </c>
      <c r="J7" s="72"/>
    </row>
    <row r="8" spans="1:91" ht="39" customHeight="1">
      <c r="A8" s="96">
        <v>5</v>
      </c>
      <c r="B8" s="123" t="s">
        <v>76</v>
      </c>
      <c r="C8" s="92">
        <v>2600000</v>
      </c>
      <c r="D8">
        <v>0</v>
      </c>
      <c r="E8" s="92">
        <v>0</v>
      </c>
      <c r="F8" s="92">
        <v>475000</v>
      </c>
      <c r="G8" s="92">
        <v>475000</v>
      </c>
      <c r="H8" s="92">
        <v>475000</v>
      </c>
      <c r="I8" s="130">
        <v>475000</v>
      </c>
      <c r="J8" s="128" t="s">
        <v>69</v>
      </c>
      <c r="K8" s="73"/>
      <c r="L8" s="73"/>
      <c r="M8" s="73"/>
      <c r="N8" s="73"/>
    </row>
    <row r="9" spans="1:91" ht="27.9" customHeight="1">
      <c r="A9" s="96">
        <v>6</v>
      </c>
      <c r="B9" s="123" t="s">
        <v>75</v>
      </c>
      <c r="C9" s="79">
        <f>C7+C8</f>
        <v>12762844</v>
      </c>
      <c r="D9" s="79">
        <f>D7+D8</f>
        <v>12762844</v>
      </c>
      <c r="E9" s="79">
        <f t="shared" ref="C9:H9" si="0">E7+E8</f>
        <v>12762844</v>
      </c>
      <c r="F9" s="79">
        <f t="shared" si="0"/>
        <v>13237844</v>
      </c>
      <c r="G9" s="79">
        <f t="shared" si="0"/>
        <v>13712844</v>
      </c>
      <c r="H9" s="79">
        <f t="shared" si="0"/>
        <v>14187844</v>
      </c>
      <c r="I9" s="132">
        <f>I7+I8</f>
        <v>16562844</v>
      </c>
      <c r="J9" s="127" t="s">
        <v>50</v>
      </c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</row>
    <row r="10" spans="1:91" ht="31.5" customHeight="1" thickBot="1">
      <c r="A10" s="97">
        <v>7</v>
      </c>
      <c r="B10" s="123" t="s">
        <v>74</v>
      </c>
      <c r="C10" s="88">
        <f t="shared" ref="C10:H10" si="1">C6-C9</f>
        <v>-3077654</v>
      </c>
      <c r="D10" s="88">
        <f t="shared" si="1"/>
        <v>-2963704</v>
      </c>
      <c r="E10" s="88">
        <f t="shared" si="1"/>
        <v>-2848660</v>
      </c>
      <c r="F10" s="88">
        <f t="shared" si="1"/>
        <v>-3092724</v>
      </c>
      <c r="G10" s="88">
        <f t="shared" si="1"/>
        <v>-2826444</v>
      </c>
      <c r="H10" s="88">
        <f t="shared" si="1"/>
        <v>-1731844</v>
      </c>
      <c r="I10" s="133">
        <f>I6-I9</f>
        <v>-2782044</v>
      </c>
      <c r="J10" s="127" t="s">
        <v>68</v>
      </c>
    </row>
    <row r="11" spans="1:91" ht="27.9" customHeight="1" thickBot="1">
      <c r="A11" s="97">
        <v>8</v>
      </c>
      <c r="B11" s="135" t="s">
        <v>73</v>
      </c>
      <c r="C11" s="89">
        <f t="shared" ref="C11:H11" si="2">C6/C9</f>
        <v>0.75885829208599587</v>
      </c>
      <c r="D11" s="89">
        <f t="shared" si="2"/>
        <v>0.76778655290309905</v>
      </c>
      <c r="E11" s="89">
        <f t="shared" si="2"/>
        <v>0.7768005312922418</v>
      </c>
      <c r="F11" s="89">
        <f t="shared" si="2"/>
        <v>0.76637253014916928</v>
      </c>
      <c r="G11" s="89">
        <f t="shared" si="2"/>
        <v>0.793883456998417</v>
      </c>
      <c r="H11" s="89">
        <f t="shared" si="2"/>
        <v>0.87793466012172106</v>
      </c>
      <c r="I11" s="134">
        <f>I6/I9</f>
        <v>0.83203102075947821</v>
      </c>
      <c r="J11" s="126" t="s">
        <v>67</v>
      </c>
    </row>
    <row r="12" spans="1:91">
      <c r="A12" s="125" t="s">
        <v>66</v>
      </c>
      <c r="B12" s="74"/>
      <c r="J12" s="74"/>
    </row>
    <row r="13" spans="1:91">
      <c r="B13" s="74"/>
      <c r="J13" s="74"/>
    </row>
    <row r="14" spans="1:91">
      <c r="B14" s="74"/>
      <c r="J14" s="74"/>
    </row>
    <row r="15" spans="1:91">
      <c r="B15" s="74"/>
      <c r="J15" s="74"/>
    </row>
    <row r="16" spans="1:91">
      <c r="J16" s="74"/>
    </row>
    <row r="17" spans="10:10">
      <c r="J17" s="74"/>
    </row>
    <row r="18" spans="10:10">
      <c r="J18" s="74"/>
    </row>
    <row r="19" spans="10:10">
      <c r="J19" s="74"/>
    </row>
    <row r="20" spans="10:10">
      <c r="J20" s="74"/>
    </row>
    <row r="21" spans="10:10">
      <c r="J21" s="74"/>
    </row>
  </sheetData>
  <mergeCells count="1">
    <mergeCell ref="B2:J2"/>
  </mergeCells>
  <phoneticPr fontId="0" type="noConversion"/>
  <printOptions gridLinesSet="0"/>
  <pageMargins left="0.75" right="0.75" top="1" bottom="1" header="0.5" footer="0.5"/>
  <pageSetup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Exh. 15.20 Demand Seg Method</vt:lpstr>
      <vt:lpstr>Exh. 15.22 Demand by Ratio </vt:lpstr>
      <vt:lpstr>Exh. 15.29 Residual  by Ratio </vt:lpstr>
      <vt:lpstr>Exh. 15.34 Submarket Demand </vt:lpstr>
      <vt:lpstr>'Exh. 15.20 Demand Seg Method'!Print_Area</vt:lpstr>
      <vt:lpstr>'Exh. 15.22 Demand by Ratio '!Print_Area</vt:lpstr>
      <vt:lpstr>'Exh. 15.29 Residual  by Ratio '!Print_Area</vt:lpstr>
      <vt:lpstr>'Exh. 15.34 Submarket Demand '!Print_Area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2014-06-26T20:22:26Z</cp:lastPrinted>
  <dcterms:created xsi:type="dcterms:W3CDTF">2005-09-09T19:59:08Z</dcterms:created>
  <dcterms:modified xsi:type="dcterms:W3CDTF">2014-07-01T14:30:38Z</dcterms:modified>
</cp:coreProperties>
</file>